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10.png" ContentType="image/png"/>
  <Override PartName="/xl/media/image6.png" ContentType="image/png"/>
  <Override PartName="/xl/media/image7.png" ContentType="image/png"/>
  <Override PartName="/xl/media/image8.png" ContentType="image/png"/>
  <Override PartName="/xl/media/image9.png" ContentType="image/png"/>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drawings/_rels/drawing4.xml.rels" ContentType="application/vnd.openxmlformats-package.relationships+xml"/>
  <Override PartName="/xl/drawings/_rels/drawing5.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Rekapitulace stavby" sheetId="1" state="visible" r:id="rId2"/>
    <sheet name="00 - Vedlejší a ostatní n..." sheetId="2" state="visible" r:id="rId3"/>
    <sheet name="01 - 1.etapa - Věž, JZ kř..." sheetId="3" state="visible" r:id="rId4"/>
    <sheet name="02 - 2.etapa - JV křídlo" sheetId="4" state="visible" r:id="rId5"/>
    <sheet name="03 - 3.etapa - SZ křídlo,..." sheetId="5" state="visible" r:id="rId6"/>
  </sheets>
  <definedNames>
    <definedName function="false" hidden="false" localSheetId="1" name="_xlnm.Print_Area" vbProcedure="false">'00 - Vedlejší a ostatní n...'!$C$4:$J$36;'00 - Vedlejší a ostatní n...'!$C$42:$J$61;'00 - Vedlejší a ostatní n...'!$C$67:$K$99</definedName>
    <definedName function="false" hidden="false" localSheetId="1" name="_xlnm.Print_Titles" vbProcedure="false">'00 - Vedlejší a ostatní n...'!$79:$79</definedName>
    <definedName function="false" hidden="true" localSheetId="1" name="_xlnm._FilterDatabase" vbProcedure="false">'00 - Vedlejší a ostatní n...'!$C$79:$K$99</definedName>
    <definedName function="false" hidden="false" localSheetId="2" name="_xlnm.Print_Area" vbProcedure="false">'01 - 1.etapa - Věž, JZ kř...'!$C$4:$J$36;'01 - 1.etapa - Věž, JZ kř...'!$C$42:$J$77;'01 - 1.etapa - Věž, JZ kř...'!$C$83:$K$582</definedName>
    <definedName function="false" hidden="false" localSheetId="2" name="_xlnm.Print_Titles" vbProcedure="false">'01 - 1.etapa - Věž, JZ kř...'!$95:$95</definedName>
    <definedName function="false" hidden="true" localSheetId="2" name="_xlnm._FilterDatabase" vbProcedure="false">'01 - 1.etapa - Věž, JZ kř...'!$C$95:$K$582</definedName>
    <definedName function="false" hidden="false" localSheetId="3" name="_xlnm.Print_Area" vbProcedure="false">'02 - 2.etapa - JV křídlo'!$C$4:$J$36;'02 - 2.etapa - JV křídlo'!$C$42:$J$74;'02 - 2.etapa - JV křídlo'!$C$80:$K$600</definedName>
    <definedName function="false" hidden="false" localSheetId="3" name="_xlnm.Print_Titles" vbProcedure="false">'02 - 2.etapa - JV křídlo'!$92:$92</definedName>
    <definedName function="false" hidden="true" localSheetId="3" name="_xlnm._FilterDatabase" vbProcedure="false">'02 - 2.etapa - JV křídlo'!$C$92:$K$600</definedName>
    <definedName function="false" hidden="false" localSheetId="4" name="_xlnm.Print_Area" vbProcedure="false">'03 - 3.etapa - SZ křídlo,...'!$C$4:$J$36;'03 - 3.etapa - SZ křídlo,...'!$C$42:$J$73;'03 - 3.etapa - SZ křídlo,...'!$C$79:$K$738</definedName>
    <definedName function="false" hidden="false" localSheetId="4" name="_xlnm.Print_Titles" vbProcedure="false">'03 - 3.etapa - SZ křídlo,...'!$91:$91</definedName>
    <definedName function="false" hidden="true" localSheetId="4" name="_xlnm._FilterDatabase" vbProcedure="false">'03 - 3.etapa - SZ křídlo,...'!$C$91:$K$738</definedName>
    <definedName function="false" hidden="false" localSheetId="0" name="_xlnm.Print_Area" vbProcedure="false">'Rekapitulace stavby'!$D$4:$AO$33;'Rekapitulace stavby'!$C$39:$AQ$56</definedName>
    <definedName function="false" hidden="false" localSheetId="0" name="_xlnm.Print_Titles" vbProcedure="false">'Rekapitulace stavby'!$49:$49</definedName>
    <definedName function="false" hidden="false" localSheetId="0" name="_xlnm.Print_Titles" vbProcedure="false">'Rekapitulace stavby'!$49:$49</definedName>
    <definedName function="false" hidden="false" localSheetId="1" name="_xlnm.Print_Titles" vbProcedure="false">'00 - Vedlejší a ostatní n...'!$79:$79</definedName>
    <definedName function="false" hidden="false" localSheetId="2" name="_xlnm.Print_Titles" vbProcedure="false">'01 - 1.etapa - Věž, JZ kř...'!$95:$95</definedName>
    <definedName function="false" hidden="false" localSheetId="3" name="_xlnm.Print_Titles" vbProcedure="false">'02 - 2.etapa - JV křídlo'!$92:$92</definedName>
    <definedName function="false" hidden="false" localSheetId="4" name="_xlnm.Print_Titles" vbProcedure="false">'03 - 3.etapa - SZ křídlo,...'!$91:$91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<sst xmlns="http://schemas.openxmlformats.org/spreadsheetml/2006/main" count="16019" uniqueCount="1765">
  <si>
    <t xml:space="preserve">Export VZ</t>
  </si>
  <si>
    <t xml:space="preserve">List obsahuje:</t>
  </si>
  <si>
    <t xml:space="preserve">1) Rekapitulace stavby</t>
  </si>
  <si>
    <t xml:space="preserve">2) Rekapitulace objektů stavby a soupisů prací</t>
  </si>
  <si>
    <t xml:space="preserve">3.0</t>
  </si>
  <si>
    <t xml:space="preserve">False</t>
  </si>
  <si>
    <t xml:space="preserve">{d46cf18b-f2bc-4dbe-a409-707f90ae4d6e}</t>
  </si>
  <si>
    <t xml:space="preserve">&gt;&gt;  skryté sloupce  &lt;&lt;</t>
  </si>
  <si>
    <t xml:space="preserve">0,01</t>
  </si>
  <si>
    <t xml:space="preserve">21</t>
  </si>
  <si>
    <t xml:space="preserve">15</t>
  </si>
  <si>
    <t xml:space="preserve">REKAPITULACE STAVBY</t>
  </si>
  <si>
    <t xml:space="preserve">v ---  níže se nacházejí doplnkové a pomocné údaje k sestavám  --- v</t>
  </si>
  <si>
    <t xml:space="preserve">0,001</t>
  </si>
  <si>
    <t xml:space="preserve">Kód:</t>
  </si>
  <si>
    <t xml:space="preserve">17-044</t>
  </si>
  <si>
    <t xml:space="preserve">Stavba:</t>
  </si>
  <si>
    <t xml:space="preserve">Kutná Hora - Obnova krovu a střešního pláště budovy Hrádku čp.28, Barborská ulice</t>
  </si>
  <si>
    <t xml:space="preserve">KSO:</t>
  </si>
  <si>
    <t xml:space="preserve">CC-CZ:</t>
  </si>
  <si>
    <t xml:space="preserve">Místo:</t>
  </si>
  <si>
    <t xml:space="preserve">Kutná Hora</t>
  </si>
  <si>
    <t xml:space="preserve">Datum:</t>
  </si>
  <si>
    <t xml:space="preserve">29. 6. 2017</t>
  </si>
  <si>
    <t xml:space="preserve">Zadavatel:</t>
  </si>
  <si>
    <t xml:space="preserve">IČ:</t>
  </si>
  <si>
    <t xml:space="preserve">00236195</t>
  </si>
  <si>
    <t xml:space="preserve">Město Kutná Hora, Havlíčkovo nám. 552/1 </t>
  </si>
  <si>
    <t xml:space="preserve">DIČ:</t>
  </si>
  <si>
    <t xml:space="preserve">Uchazeč:</t>
  </si>
  <si>
    <t xml:space="preserve"> </t>
  </si>
  <si>
    <t xml:space="preserve">Projektant:</t>
  </si>
  <si>
    <t xml:space="preserve">101 80 010</t>
  </si>
  <si>
    <t xml:space="preserve">Ing.Vít Mlázovský, Jánský vršek 4/310 11 800 Praha</t>
  </si>
  <si>
    <t xml:space="preserve">CZ 5704121577</t>
  </si>
  <si>
    <t xml:space="preserve">True</t>
  </si>
  <si>
    <t xml:space="preserve">Poznámka:</t>
  </si>
  <si>
    <t xml:space="preserve">Veškeré rozměry budou upřesněny po odkrytí a prozkoumání jednotlivých prvků. Výpis materiálu neslouží dodavateli pro jeho objednávku. Při zpracování cenové nabídky je nutné vycházet ze všech částí projektové dokumentace. (Technická zpráva, výkresová dokumentace, přílohy, legendy, tabulky výrobků, detaily atd.).</t>
  </si>
  <si>
    <t xml:space="preserve">Cena bez DPH</t>
  </si>
  <si>
    <t xml:space="preserve">Sazba daně</t>
  </si>
  <si>
    <t xml:space="preserve">Základ daně</t>
  </si>
  <si>
    <t xml:space="preserve">Výše daně</t>
  </si>
  <si>
    <t xml:space="preserve">DPH</t>
  </si>
  <si>
    <t xml:space="preserve">základní</t>
  </si>
  <si>
    <t xml:space="preserve">snížená</t>
  </si>
  <si>
    <t xml:space="preserve">zákl. přenesená</t>
  </si>
  <si>
    <t xml:space="preserve">sníž. přenesená</t>
  </si>
  <si>
    <t xml:space="preserve">nulová</t>
  </si>
  <si>
    <t xml:space="preserve">Cena s DPH</t>
  </si>
  <si>
    <t xml:space="preserve">v</t>
  </si>
  <si>
    <t xml:space="preserve">CZK</t>
  </si>
  <si>
    <t xml:space="preserve">REKAPITULACE OBJEKTŮ STAVBY A SOUPISŮ PRACÍ</t>
  </si>
  <si>
    <t xml:space="preserve">Informatívní údaje z listů zakázek</t>
  </si>
  <si>
    <t xml:space="preserve">Kód</t>
  </si>
  <si>
    <t xml:space="preserve">Objekt, Soupis prací</t>
  </si>
  <si>
    <t xml:space="preserve">Cena bez DPH [CZK]</t>
  </si>
  <si>
    <t xml:space="preserve">Cena s DPH [CZK]</t>
  </si>
  <si>
    <t xml:space="preserve">Typ</t>
  </si>
  <si>
    <t xml:space="preserve">z toho Ostat._x005F_x000D_
náklady [CZK]</t>
  </si>
  <si>
    <t xml:space="preserve">DPH [CZK]</t>
  </si>
  <si>
    <t xml:space="preserve">Normohodiny [h]</t>
  </si>
  <si>
    <t xml:space="preserve">DPH základní [CZK]</t>
  </si>
  <si>
    <t xml:space="preserve">DPH snížená [CZK]</t>
  </si>
  <si>
    <t xml:space="preserve">DPH základní přenesená_x005F_x000D_
[CZK]</t>
  </si>
  <si>
    <t xml:space="preserve">DPH snížená přenesená_x005F_x000D_
[CZK]</t>
  </si>
  <si>
    <t xml:space="preserve">Základna_x005F_x000D_
DPH základní</t>
  </si>
  <si>
    <t xml:space="preserve">Základna_x005F_x000D_
DPH snížená</t>
  </si>
  <si>
    <t xml:space="preserve">Základna_x005F_x000D_
DPH zákl. přenesená</t>
  </si>
  <si>
    <t xml:space="preserve">Základna_x005F_x000D_
DPH sníž. přenesená</t>
  </si>
  <si>
    <t xml:space="preserve">Základna_x005F_x000D_
DPH nulová</t>
  </si>
  <si>
    <t xml:space="preserve">Náklady stavby celkem</t>
  </si>
  <si>
    <t xml:space="preserve">D</t>
  </si>
  <si>
    <t xml:space="preserve">0</t>
  </si>
  <si>
    <t xml:space="preserve">###NOIMPORT###</t>
  </si>
  <si>
    <t xml:space="preserve">IMPORT</t>
  </si>
  <si>
    <t xml:space="preserve">{00000000-0000-0000-0000-000000000000}</t>
  </si>
  <si>
    <t xml:space="preserve">/</t>
  </si>
  <si>
    <t xml:space="preserve">00</t>
  </si>
  <si>
    <t xml:space="preserve">Vedlejší a ostatní náklady</t>
  </si>
  <si>
    <t xml:space="preserve">VON</t>
  </si>
  <si>
    <t xml:space="preserve">1</t>
  </si>
  <si>
    <t xml:space="preserve">{23c2dbf9-dd80-45fd-90ae-c7863f397216}</t>
  </si>
  <si>
    <t xml:space="preserve">2</t>
  </si>
  <si>
    <t xml:space="preserve">01</t>
  </si>
  <si>
    <t xml:space="preserve">1.etapa - Věž, JZ křídlo</t>
  </si>
  <si>
    <t xml:space="preserve">STA</t>
  </si>
  <si>
    <t xml:space="preserve">{0a0d739b-a3f6-417a-8aea-2608fbd86fa4}</t>
  </si>
  <si>
    <t xml:space="preserve">02</t>
  </si>
  <si>
    <t xml:space="preserve">2.etapa - JV křídlo</t>
  </si>
  <si>
    <t xml:space="preserve">{1791c790-be74-4d7a-a4f8-0e247af989d9}</t>
  </si>
  <si>
    <t xml:space="preserve">03</t>
  </si>
  <si>
    <t xml:space="preserve">3.etapa - SZ křídlo, SV křídlo</t>
  </si>
  <si>
    <t xml:space="preserve">{21ec4c34-0384-470a-96ab-a164fe2debdf}</t>
  </si>
  <si>
    <t xml:space="preserve">1) Krycí list soupisu</t>
  </si>
  <si>
    <t xml:space="preserve">2) Rekapitulace</t>
  </si>
  <si>
    <t xml:space="preserve">3) Soupis prací</t>
  </si>
  <si>
    <t xml:space="preserve">Zpět na list:</t>
  </si>
  <si>
    <t xml:space="preserve">Rekapitulace stavby</t>
  </si>
  <si>
    <t xml:space="preserve">KRYCÍ LIST SOUPISU</t>
  </si>
  <si>
    <t xml:space="preserve">Objekt:</t>
  </si>
  <si>
    <t xml:space="preserve">00 - Vedlejší a ostatní náklady</t>
  </si>
  <si>
    <t xml:space="preserve">REKAPITULACE ČLENĚNÍ SOUPISU PRACÍ</t>
  </si>
  <si>
    <t xml:space="preserve">Kód dílu - Popis</t>
  </si>
  <si>
    <t xml:space="preserve">Cena celkem [CZK]</t>
  </si>
  <si>
    <t xml:space="preserve">Náklady soupisu celkem</t>
  </si>
  <si>
    <t xml:space="preserve">-1</t>
  </si>
  <si>
    <t xml:space="preserve">VRN - Vedlejší rozpočtové náklady</t>
  </si>
  <si>
    <t xml:space="preserve">    VRN3 - Zařízení staveniště</t>
  </si>
  <si>
    <t xml:space="preserve">    VRN4 - Inženýrská činnost</t>
  </si>
  <si>
    <t xml:space="preserve">    VRN9 - Ostatní náklady</t>
  </si>
  <si>
    <t xml:space="preserve">SOUPIS PRACÍ</t>
  </si>
  <si>
    <t xml:space="preserve">PČ</t>
  </si>
  <si>
    <t xml:space="preserve">Popis</t>
  </si>
  <si>
    <t xml:space="preserve">MJ</t>
  </si>
  <si>
    <t xml:space="preserve">Množství</t>
  </si>
  <si>
    <t xml:space="preserve">J.cena [CZK]</t>
  </si>
  <si>
    <t xml:space="preserve">Cenová soustava</t>
  </si>
  <si>
    <t xml:space="preserve">Poznámka</t>
  </si>
  <si>
    <t xml:space="preserve">J. Nh [h]</t>
  </si>
  <si>
    <t xml:space="preserve">Nh celkem [h]</t>
  </si>
  <si>
    <t xml:space="preserve">J. hmotnost_x005F_x000D_
[t]</t>
  </si>
  <si>
    <t xml:space="preserve">Hmotnost_x005F_x000D_
celkem [t]</t>
  </si>
  <si>
    <t xml:space="preserve">J. suť [t]</t>
  </si>
  <si>
    <t xml:space="preserve">Suť Celkem [t]</t>
  </si>
  <si>
    <t xml:space="preserve">VRN</t>
  </si>
  <si>
    <t xml:space="preserve">Vedlejší rozpočtové náklady</t>
  </si>
  <si>
    <t xml:space="preserve">5</t>
  </si>
  <si>
    <t xml:space="preserve">ROZPOCET</t>
  </si>
  <si>
    <t xml:space="preserve">VRN3</t>
  </si>
  <si>
    <t xml:space="preserve">Zařízení staveniště</t>
  </si>
  <si>
    <t xml:space="preserve">K</t>
  </si>
  <si>
    <t xml:space="preserve">031002000</t>
  </si>
  <si>
    <t xml:space="preserve">Související práce pro zařízení staveniště</t>
  </si>
  <si>
    <t xml:space="preserve">Kč</t>
  </si>
  <si>
    <t xml:space="preserve">CS ÚRS 2017 02</t>
  </si>
  <si>
    <t xml:space="preserve">1024</t>
  </si>
  <si>
    <t xml:space="preserve">-1342032136</t>
  </si>
  <si>
    <t xml:space="preserve">032002000</t>
  </si>
  <si>
    <t xml:space="preserve">Vybavení staveniště</t>
  </si>
  <si>
    <t xml:space="preserve">1466672204</t>
  </si>
  <si>
    <t xml:space="preserve">P</t>
  </si>
  <si>
    <t xml:space="preserve">Poznámka k položce:
Veškeré náklady na vybudování a zajištění zařízení staveniště a jeho provoz včetně skládky a meziskládky materiálu. </t>
  </si>
  <si>
    <t xml:space="preserve">3</t>
  </si>
  <si>
    <t xml:space="preserve">033002000</t>
  </si>
  <si>
    <t xml:space="preserve">Připojení staveniště na inženýrské sítě</t>
  </si>
  <si>
    <t xml:space="preserve">365898353</t>
  </si>
  <si>
    <t xml:space="preserve">4</t>
  </si>
  <si>
    <t xml:space="preserve">034002000</t>
  </si>
  <si>
    <t xml:space="preserve">Zabezpečení staveniště</t>
  </si>
  <si>
    <t xml:space="preserve">-799548131</t>
  </si>
  <si>
    <t xml:space="preserve">039002000</t>
  </si>
  <si>
    <t xml:space="preserve">Zrušení zařízení staveniště</t>
  </si>
  <si>
    <t xml:space="preserve">-1872994670</t>
  </si>
  <si>
    <t xml:space="preserve">Poznámka k položce:
Odstranění zařízení staveniště a uvedení místa do původního stavu před zřízením ZS.</t>
  </si>
  <si>
    <t xml:space="preserve">VRN4</t>
  </si>
  <si>
    <t xml:space="preserve">Inženýrská činnost</t>
  </si>
  <si>
    <t xml:space="preserve">6</t>
  </si>
  <si>
    <t xml:space="preserve">045002000</t>
  </si>
  <si>
    <t xml:space="preserve">Kompletační a koordinační činnost</t>
  </si>
  <si>
    <t xml:space="preserve">-1320340756</t>
  </si>
  <si>
    <t xml:space="preserve">Poznámka k položce:
Koordinace veškerých prací a dodávek, které jsou součástí díla. </t>
  </si>
  <si>
    <t xml:space="preserve">VRN9</t>
  </si>
  <si>
    <t xml:space="preserve">Ostatní náklady</t>
  </si>
  <si>
    <t xml:space="preserve">7</t>
  </si>
  <si>
    <t xml:space="preserve">091404000</t>
  </si>
  <si>
    <t xml:space="preserve">Práce na památkovém objektu</t>
  </si>
  <si>
    <t xml:space="preserve">-413107174</t>
  </si>
  <si>
    <t xml:space="preserve">Poznámka k položce:
Jedná se o historické technologie, které se obvykle v současném stavebnictví neprovádí. Ve většině případů je nutné použít při jejich provádění specifické materiály a výrobky, někdy vyžadují určité časové lhůty nebo technologické přestávky z důvodů kvalitního provedení konstrukcí apod.
</t>
  </si>
  <si>
    <t xml:space="preserve">8</t>
  </si>
  <si>
    <t xml:space="preserve">091504000</t>
  </si>
  <si>
    <t xml:space="preserve">Náklady související s publikační činností</t>
  </si>
  <si>
    <t xml:space="preserve">-1488928524</t>
  </si>
  <si>
    <t xml:space="preserve">Poznámka k položce:                                                                                                                        Pamětní deska - osazení po dokončení stavby dle vzoru objednatele, minimální velikost 0,3 x 0,4 m
 Billboard - náklady na zřízení informačního billboardu s údaji o stavbě s textem dle vzoru objednatele. Po ukončení stavby odstranění. Minimální velikost 2,1 x 2,2 m.
</t>
  </si>
  <si>
    <t xml:space="preserve">9</t>
  </si>
  <si>
    <t xml:space="preserve">091504001</t>
  </si>
  <si>
    <t xml:space="preserve">Nerezová vodotěsná pamětní schránka umístěná do makovice arkýře na aktuální dokumenty a dokumenty o rekonstrukci</t>
  </si>
  <si>
    <t xml:space="preserve">-884568948</t>
  </si>
  <si>
    <t xml:space="preserve">01 - 1.etapa - Věž, JZ křídlo</t>
  </si>
  <si>
    <t xml:space="preserve">10180010</t>
  </si>
  <si>
    <t xml:space="preserve">CZ5704121577 </t>
  </si>
  <si>
    <t xml:space="preserve">HSV - Práce a dodávky HSV</t>
  </si>
  <si>
    <t xml:space="preserve">    1 - Zemní práce</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</si>
  <si>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</si>
  <si>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</si>
  <si>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</si>
  <si>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</si>
  <si>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</si>
  <si>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94 - Lešení a stavební výtahy</t>
  </si>
  <si>
    <t xml:space="preserve">    951 - Ostatní konstrukce</t>
  </si>
  <si>
    <t xml:space="preserve">    997 - Přesun sutě</t>
  </si>
  <si>
    <t xml:space="preserve">    998 - Přesun hmot</t>
  </si>
  <si>
    <t xml:space="preserve">PSV - Práce a dodávky PSV</t>
  </si>
  <si>
    <t xml:space="preserve">    711 - Izolace proti vodě, vlhkosti a plynům</t>
  </si>
  <si>
    <t xml:space="preserve">    713 - Izolace tepelné</t>
  </si>
  <si>
    <t xml:space="preserve">    721 - Zdravotechnika - vnitřní kanalizace</t>
  </si>
  <si>
    <t xml:space="preserve">    741 - Elektroinstalace - silnoproud</t>
  </si>
  <si>
    <t xml:space="preserve">    762 - Konstrukce tesařské</t>
  </si>
  <si>
    <t xml:space="preserve">    764 - Konstrukce klempířské</t>
  </si>
  <si>
    <t xml:space="preserve">    765 - Krytina skládaná</t>
  </si>
  <si>
    <t xml:space="preserve">    783 - Dokončovací práce - nátěry</t>
  </si>
  <si>
    <t xml:space="preserve">HSV</t>
  </si>
  <si>
    <t xml:space="preserve">Práce a dodávky HSV</t>
  </si>
  <si>
    <t xml:space="preserve">Zemní práce</t>
  </si>
  <si>
    <t xml:space="preserve">132212101</t>
  </si>
  <si>
    <t xml:space="preserve">Hloubení rýh š do 600 mm ručním nebo pneum nářadím v soudržných horninách tř. 3</t>
  </si>
  <si>
    <t xml:space="preserve">m3</t>
  </si>
  <si>
    <t xml:space="preserve">-50816257</t>
  </si>
  <si>
    <t xml:space="preserve">VV</t>
  </si>
  <si>
    <t xml:space="preserve">JZ křídlo</t>
  </si>
  <si>
    <t xml:space="preserve">"De25" 9,0*0,6*0,8</t>
  </si>
  <si>
    <t xml:space="preserve">162701105</t>
  </si>
  <si>
    <t xml:space="preserve">Vodorovné přemístění do 10000 m výkopku/sypaniny z horniny tř. 1 až 4</t>
  </si>
  <si>
    <t xml:space="preserve">956057304</t>
  </si>
  <si>
    <t xml:space="preserve">171201201</t>
  </si>
  <si>
    <t xml:space="preserve">Uložení sypaniny na skládky</t>
  </si>
  <si>
    <t xml:space="preserve">707945291</t>
  </si>
  <si>
    <t xml:space="preserve">171201211</t>
  </si>
  <si>
    <t xml:space="preserve">Poplatek za uložení odpadu ze sypaniny na skládce (skládkovné)</t>
  </si>
  <si>
    <t xml:space="preserve">t</t>
  </si>
  <si>
    <t xml:space="preserve">-1331301069</t>
  </si>
  <si>
    <t xml:space="preserve">4,32*1,8</t>
  </si>
  <si>
    <t xml:space="preserve">175111101</t>
  </si>
  <si>
    <t xml:space="preserve">Obsypání potrubí ručně sypaninou bez prohození, uloženou do 3 m</t>
  </si>
  <si>
    <t xml:space="preserve">-1370670043</t>
  </si>
  <si>
    <t xml:space="preserve">"výkop" 4,32</t>
  </si>
  <si>
    <t xml:space="preserve">"lože" -0,54</t>
  </si>
  <si>
    <t xml:space="preserve">"potrubí" -0,28</t>
  </si>
  <si>
    <t xml:space="preserve">Součet</t>
  </si>
  <si>
    <t xml:space="preserve">M</t>
  </si>
  <si>
    <t xml:space="preserve">583336740</t>
  </si>
  <si>
    <t xml:space="preserve">kamenivo těžené hrubé frakce 16-32</t>
  </si>
  <si>
    <t xml:space="preserve">1730882752</t>
  </si>
  <si>
    <t xml:space="preserve">3,5*2,0</t>
  </si>
  <si>
    <t xml:space="preserve">Svislé a kompletní konstrukce</t>
  </si>
  <si>
    <t xml:space="preserve">314231164</t>
  </si>
  <si>
    <t xml:space="preserve">Zdivo komínů a ventilací z cihel plných režných na maltu M1 včetně spárování</t>
  </si>
  <si>
    <t xml:space="preserve">-1705915190</t>
  </si>
  <si>
    <t xml:space="preserve">"Z9" 1,4+2,0</t>
  </si>
  <si>
    <t xml:space="preserve">314272577.1</t>
  </si>
  <si>
    <t xml:space="preserve">Komínová hlavice z pískovce 525x675x160 mm (komín Ko5) vč frézované drážky a povrchové úpravy, dodávka a montáž </t>
  </si>
  <si>
    <t xml:space="preserve">kus</t>
  </si>
  <si>
    <t xml:space="preserve">1715855418</t>
  </si>
  <si>
    <t xml:space="preserve">"K2f" 2</t>
  </si>
  <si>
    <t xml:space="preserve">314272577.2</t>
  </si>
  <si>
    <t xml:space="preserve">Komínová hlavice z pískovce 900x900x160 mm (komín Ko6) vč frézované drážky a povrchové úpravy, dodávka a montáž </t>
  </si>
  <si>
    <t xml:space="preserve">-355392301</t>
  </si>
  <si>
    <t xml:space="preserve">"K2g" 1</t>
  </si>
  <si>
    <t xml:space="preserve">Vodorovné konstrukce</t>
  </si>
  <si>
    <t xml:space="preserve">10</t>
  </si>
  <si>
    <t xml:space="preserve">451573111</t>
  </si>
  <si>
    <t xml:space="preserve">Lože pod potrubí otevřený výkop ze štěrkopísku</t>
  </si>
  <si>
    <t xml:space="preserve">-882641565</t>
  </si>
  <si>
    <t xml:space="preserve">9,0*0,6*0,1</t>
  </si>
  <si>
    <t xml:space="preserve">Úpravy povrchů, podlahy a osazování výplní</t>
  </si>
  <si>
    <t xml:space="preserve">11</t>
  </si>
  <si>
    <t xml:space="preserve">6223210RP</t>
  </si>
  <si>
    <t xml:space="preserve">Očištění omítky, konzervace roztokem R2 a maltou M5</t>
  </si>
  <si>
    <t xml:space="preserve">m2</t>
  </si>
  <si>
    <t xml:space="preserve">1399660796</t>
  </si>
  <si>
    <t xml:space="preserve">Poznámka k položce:
Práce pod restaurátorským dohledem.</t>
  </si>
  <si>
    <t xml:space="preserve">"Z1" 4,0</t>
  </si>
  <si>
    <t xml:space="preserve">12</t>
  </si>
  <si>
    <t xml:space="preserve">6223211RP</t>
  </si>
  <si>
    <t xml:space="preserve">Očištění původní omítky komínu, odstranění degradovaných částí, doplnění nové omítky cca z 20%</t>
  </si>
  <si>
    <t xml:space="preserve">403364620</t>
  </si>
  <si>
    <t xml:space="preserve">"Z4" 10,0+8,0</t>
  </si>
  <si>
    <t xml:space="preserve">13</t>
  </si>
  <si>
    <t xml:space="preserve">632450123.1</t>
  </si>
  <si>
    <t xml:space="preserve">Vyrovnávací mazanina z malty M1 tl do 40 mm provedená v pásu</t>
  </si>
  <si>
    <t xml:space="preserve">-601264256</t>
  </si>
  <si>
    <t xml:space="preserve">"Z3" 30,3*0,6</t>
  </si>
  <si>
    <t xml:space="preserve">14</t>
  </si>
  <si>
    <t xml:space="preserve">637211112</t>
  </si>
  <si>
    <t xml:space="preserve">Okapový chodník z betonových dlaždic tl 60 mm na MC 10</t>
  </si>
  <si>
    <t xml:space="preserve">1858994383</t>
  </si>
  <si>
    <t xml:space="preserve">"P12" 9,0*0,5*0,5</t>
  </si>
  <si>
    <t xml:space="preserve">Trubní vedení</t>
  </si>
  <si>
    <t xml:space="preserve">871355221</t>
  </si>
  <si>
    <t xml:space="preserve">Kanalizační potrubí z tvrdého PVC jednovrstvé tuhost třídy SN8 DN 200</t>
  </si>
  <si>
    <t xml:space="preserve">m</t>
  </si>
  <si>
    <t xml:space="preserve">-1742573069</t>
  </si>
  <si>
    <t xml:space="preserve">"P12" 2,0*3+1,0*3</t>
  </si>
  <si>
    <t xml:space="preserve">16</t>
  </si>
  <si>
    <t xml:space="preserve">877350310</t>
  </si>
  <si>
    <t xml:space="preserve">Montáž kolen na potrubí z PP trub hladkých plnostěnných DN 200</t>
  </si>
  <si>
    <t xml:space="preserve">575514828</t>
  </si>
  <si>
    <t xml:space="preserve">"P12" 3</t>
  </si>
  <si>
    <t xml:space="preserve">17</t>
  </si>
  <si>
    <t xml:space="preserve">286171930</t>
  </si>
  <si>
    <t xml:space="preserve">koleno kanalizační 90 ° DN 200 mm</t>
  </si>
  <si>
    <t xml:space="preserve">-2123000614</t>
  </si>
  <si>
    <t xml:space="preserve">18</t>
  </si>
  <si>
    <t xml:space="preserve">877350320</t>
  </si>
  <si>
    <t xml:space="preserve">Montáž odboček na potrubí z PP trub hladkých plnostěnných DN 200</t>
  </si>
  <si>
    <t xml:space="preserve">-1011489770</t>
  </si>
  <si>
    <t xml:space="preserve">"P12" 1</t>
  </si>
  <si>
    <t xml:space="preserve">19</t>
  </si>
  <si>
    <t xml:space="preserve">286172080</t>
  </si>
  <si>
    <t xml:space="preserve">odbočka kanalizační 45° DN 200/DN200</t>
  </si>
  <si>
    <t xml:space="preserve">1560795168</t>
  </si>
  <si>
    <t xml:space="preserve">20</t>
  </si>
  <si>
    <t xml:space="preserve">87735521A</t>
  </si>
  <si>
    <t xml:space="preserve">Příplatek za napojení nové kanalizace na stávající dešťovou kanalizaci</t>
  </si>
  <si>
    <t xml:space="preserve">-2108652973</t>
  </si>
  <si>
    <t xml:space="preserve">Ostatní konstrukce a práce, bourání</t>
  </si>
  <si>
    <t xml:space="preserve">952901411</t>
  </si>
  <si>
    <t xml:space="preserve">Vyčištění ostatních objektů (krovů, kůlen) při jakékoliv výšce podlaží</t>
  </si>
  <si>
    <t xml:space="preserve">-414436035</t>
  </si>
  <si>
    <t xml:space="preserve">82,0+66,0</t>
  </si>
  <si>
    <t xml:space="preserve">Věž</t>
  </si>
  <si>
    <t xml:space="preserve">41,0+22,0+45,0+18,0</t>
  </si>
  <si>
    <t xml:space="preserve">22</t>
  </si>
  <si>
    <t xml:space="preserve">952902611</t>
  </si>
  <si>
    <t xml:space="preserve">Čištění budov vysátí prachu z ostatních ploch</t>
  </si>
  <si>
    <t xml:space="preserve">-1878609708</t>
  </si>
  <si>
    <t xml:space="preserve">"De2" 30,0</t>
  </si>
  <si>
    <t xml:space="preserve">23</t>
  </si>
  <si>
    <t xml:space="preserve">965042141</t>
  </si>
  <si>
    <t xml:space="preserve">Bourání podkladů pod dlažby nebo mazanin betonových nebo z litého asfaltu tl do 100 mm pl přes 4 m2</t>
  </si>
  <si>
    <t xml:space="preserve">-1827957451</t>
  </si>
  <si>
    <t xml:space="preserve">"De25" 9,0*0,6*0,08</t>
  </si>
  <si>
    <t xml:space="preserve">24</t>
  </si>
  <si>
    <t xml:space="preserve">985221022</t>
  </si>
  <si>
    <t xml:space="preserve">Postupné rozebírání cihelného zdiva pro další použití do 3 m3</t>
  </si>
  <si>
    <t xml:space="preserve">1996490251</t>
  </si>
  <si>
    <t xml:space="preserve">"De20" 2,0</t>
  </si>
  <si>
    <t xml:space="preserve">"Ko5" 2,8*0,45*0,9</t>
  </si>
  <si>
    <t xml:space="preserve">"Ko6" 2,0</t>
  </si>
  <si>
    <t xml:space="preserve">25</t>
  </si>
  <si>
    <t xml:space="preserve">985142112</t>
  </si>
  <si>
    <t xml:space="preserve">Vysekání spojovací hmoty ze spár zdiva hl do 40 mm dl do 12 m/m2</t>
  </si>
  <si>
    <t xml:space="preserve">-1854635412</t>
  </si>
  <si>
    <t xml:space="preserve">"Z2" 7,0</t>
  </si>
  <si>
    <t xml:space="preserve">26</t>
  </si>
  <si>
    <t xml:space="preserve">985231112</t>
  </si>
  <si>
    <t xml:space="preserve">Spárování zdiva aktivovanou maltou spára hl do 40 mm dl do 12 m/m2</t>
  </si>
  <si>
    <t xml:space="preserve">-30789300</t>
  </si>
  <si>
    <t xml:space="preserve">27</t>
  </si>
  <si>
    <t xml:space="preserve">985231192</t>
  </si>
  <si>
    <t xml:space="preserve">Příplatek ke spárování hl do 40 mm za plochu do 10 m2 jednotlivě</t>
  </si>
  <si>
    <t xml:space="preserve">627836849</t>
  </si>
  <si>
    <t xml:space="preserve">28</t>
  </si>
  <si>
    <t xml:space="preserve">985223210</t>
  </si>
  <si>
    <t xml:space="preserve">Přezdívání kamenného zdiva do aktivované malty do 1 m3</t>
  </si>
  <si>
    <t xml:space="preserve">-1480020597</t>
  </si>
  <si>
    <t xml:space="preserve">"Z3" 30,3*0,5*0,3*0,1</t>
  </si>
  <si>
    <t xml:space="preserve">29</t>
  </si>
  <si>
    <t xml:space="preserve">985221112</t>
  </si>
  <si>
    <t xml:space="preserve">Doplnění zdiva kamenem do aktivované malty se spárami dl do 12 m/m2</t>
  </si>
  <si>
    <t xml:space="preserve">-579890526</t>
  </si>
  <si>
    <t xml:space="preserve">"Z3" 30,3*0,5*0,3*0,02</t>
  </si>
  <si>
    <t xml:space="preserve">30</t>
  </si>
  <si>
    <t xml:space="preserve">583806501</t>
  </si>
  <si>
    <t xml:space="preserve">kámen lomový pro zdění (dle původního)</t>
  </si>
  <si>
    <t xml:space="preserve">904276138</t>
  </si>
  <si>
    <t xml:space="preserve">0,091*2,4</t>
  </si>
  <si>
    <t xml:space="preserve">31</t>
  </si>
  <si>
    <t xml:space="preserve">98594121A</t>
  </si>
  <si>
    <t xml:space="preserve">Oprava stávajícího žebříkového schodiště o rozměrech cca 1,0*1,5 m, očištění, nátěr J3, přesun a osazení na novém místě</t>
  </si>
  <si>
    <t xml:space="preserve">-601995464</t>
  </si>
  <si>
    <t xml:space="preserve">"P1" 1</t>
  </si>
  <si>
    <t xml:space="preserve">94</t>
  </si>
  <si>
    <t xml:space="preserve">Lešení a stavební výtahy</t>
  </si>
  <si>
    <t xml:space="preserve">32</t>
  </si>
  <si>
    <t xml:space="preserve">942211121</t>
  </si>
  <si>
    <t xml:space="preserve">Montáž lešení vysunutého dílcového s podepřením v do 20 m</t>
  </si>
  <si>
    <t xml:space="preserve">114807237</t>
  </si>
  <si>
    <t xml:space="preserve">(17,2+1,5)*1,5</t>
  </si>
  <si>
    <t xml:space="preserve">13,0*1,5</t>
  </si>
  <si>
    <t xml:space="preserve">(12,2+9,9+13,2+10,3)*1,5+1,5*8</t>
  </si>
  <si>
    <t xml:space="preserve">33</t>
  </si>
  <si>
    <t xml:space="preserve">942211221</t>
  </si>
  <si>
    <t xml:space="preserve">Příplatek k lešení vysunutému dílcovému s podepřením v do 30 m za první a ZKD den použití</t>
  </si>
  <si>
    <t xml:space="preserve">-1383552620</t>
  </si>
  <si>
    <t xml:space="preserve">127,95*30*5</t>
  </si>
  <si>
    <t xml:space="preserve">34</t>
  </si>
  <si>
    <t xml:space="preserve">942211811</t>
  </si>
  <si>
    <t xml:space="preserve">Demontáž lešení vysunutého dílcového bez podepření v 20 m</t>
  </si>
  <si>
    <t xml:space="preserve">356141639</t>
  </si>
  <si>
    <t xml:space="preserve">35</t>
  </si>
  <si>
    <t xml:space="preserve">94285121A</t>
  </si>
  <si>
    <t xml:space="preserve">Kotvy lešení do vrtů na chem.maltu   </t>
  </si>
  <si>
    <t xml:space="preserve">1188492287</t>
  </si>
  <si>
    <t xml:space="preserve">Poznámka k položce:
Včetně odstranění po demontáži lešení a uvedení zdiva do původního stavu.</t>
  </si>
  <si>
    <t xml:space="preserve">36</t>
  </si>
  <si>
    <t xml:space="preserve">943211111</t>
  </si>
  <si>
    <t xml:space="preserve">Montáž lešení prostorového rámového lehkého s podlahami zatížení do 200 kg/m2 v do 10 m</t>
  </si>
  <si>
    <t xml:space="preserve">424455701</t>
  </si>
  <si>
    <t xml:space="preserve">Sanktusník</t>
  </si>
  <si>
    <t xml:space="preserve">4,5*4,5*(7,7-1,8)</t>
  </si>
  <si>
    <t xml:space="preserve">-1,5*1,5*(7,7-1,8)</t>
  </si>
  <si>
    <t xml:space="preserve">37</t>
  </si>
  <si>
    <t xml:space="preserve">943211211</t>
  </si>
  <si>
    <t xml:space="preserve">Příplatek k lešení prostorovému rámovému lehkému s podlahami v do 10 m za první a ZKD den použití</t>
  </si>
  <si>
    <t xml:space="preserve">-2005208035</t>
  </si>
  <si>
    <t xml:space="preserve">106,2*30*5</t>
  </si>
  <si>
    <t xml:space="preserve">38</t>
  </si>
  <si>
    <t xml:space="preserve">943211811</t>
  </si>
  <si>
    <t xml:space="preserve">Demontáž lešení prostorového rámového lehkého s podlahami zatížení do 200 kg/m2 v do 10 m</t>
  </si>
  <si>
    <t xml:space="preserve">-1294468827</t>
  </si>
  <si>
    <t xml:space="preserve">39</t>
  </si>
  <si>
    <t xml:space="preserve">943221112</t>
  </si>
  <si>
    <t xml:space="preserve">Montáž lešení prostorového rámového těžkého s podlahami zatížení tř. 4 do 300 kg/m2 v do 25 m</t>
  </si>
  <si>
    <t xml:space="preserve">-1627380017</t>
  </si>
  <si>
    <t xml:space="preserve">"lešeňová věž L2" 4,0*4,0*15,0 </t>
  </si>
  <si>
    <t xml:space="preserve">40</t>
  </si>
  <si>
    <t xml:space="preserve">943221212</t>
  </si>
  <si>
    <t xml:space="preserve">Příplatek k lešení prostorovému rámovému těžkému s podlahami tř.4 v 25 m za první a ZKD den použití</t>
  </si>
  <si>
    <t xml:space="preserve">306997940</t>
  </si>
  <si>
    <t xml:space="preserve">240,0*30*5</t>
  </si>
  <si>
    <t xml:space="preserve">41</t>
  </si>
  <si>
    <t xml:space="preserve">943221812</t>
  </si>
  <si>
    <t xml:space="preserve">Demontáž lešení prostorového rámového těžkého s podlahami zatížení tř. 4 do 300 kg/m2 v do 25 m</t>
  </si>
  <si>
    <t xml:space="preserve">-1713621687</t>
  </si>
  <si>
    <t xml:space="preserve">42</t>
  </si>
  <si>
    <t xml:space="preserve">944511111</t>
  </si>
  <si>
    <t xml:space="preserve">Montáž ochranné sítě z textilie z umělých vláken</t>
  </si>
  <si>
    <t xml:space="preserve">-89598219</t>
  </si>
  <si>
    <t xml:space="preserve">Lešeňová věž L2</t>
  </si>
  <si>
    <t xml:space="preserve">(4,0+4,0+4,0)*15,0 </t>
  </si>
  <si>
    <t xml:space="preserve">4,5*4*(7,7-1,8)+0,85</t>
  </si>
  <si>
    <t xml:space="preserve">43</t>
  </si>
  <si>
    <t xml:space="preserve">316872760</t>
  </si>
  <si>
    <t xml:space="preserve">síť ochranná na lešení 2,5 x 20 m</t>
  </si>
  <si>
    <t xml:space="preserve">177676022</t>
  </si>
  <si>
    <t xml:space="preserve">415,0*1,1</t>
  </si>
  <si>
    <t xml:space="preserve">44</t>
  </si>
  <si>
    <t xml:space="preserve">944511811</t>
  </si>
  <si>
    <t xml:space="preserve">Demontáž ochranné sítě z textilie z umělých vláken</t>
  </si>
  <si>
    <t xml:space="preserve">913159689</t>
  </si>
  <si>
    <t xml:space="preserve">45</t>
  </si>
  <si>
    <t xml:space="preserve">949121113</t>
  </si>
  <si>
    <t xml:space="preserve">Montáž lešení lehkého kozového dílcového v do 2,5 m</t>
  </si>
  <si>
    <t xml:space="preserve">sada</t>
  </si>
  <si>
    <t xml:space="preserve">-546120579</t>
  </si>
  <si>
    <t xml:space="preserve">Poznámka k položce:
V prostoru krovu.</t>
  </si>
  <si>
    <t xml:space="preserve">46</t>
  </si>
  <si>
    <t xml:space="preserve">949121213</t>
  </si>
  <si>
    <t xml:space="preserve">Příplatek k lešení lehkému kozovému dílcovému v do 2,5 m za první a ZKD den použití</t>
  </si>
  <si>
    <t xml:space="preserve">385933589</t>
  </si>
  <si>
    <t xml:space="preserve">2*30*5</t>
  </si>
  <si>
    <t xml:space="preserve">47</t>
  </si>
  <si>
    <t xml:space="preserve">949121813</t>
  </si>
  <si>
    <t xml:space="preserve">Demontáž lešení lehkého kozového dílcového v do 2,5 m</t>
  </si>
  <si>
    <t xml:space="preserve">-1980785990</t>
  </si>
  <si>
    <t xml:space="preserve">137</t>
  </si>
  <si>
    <t xml:space="preserve">949121114</t>
  </si>
  <si>
    <t xml:space="preserve">Montáž lešení lehkého kozového dílcového v do 3,5 m</t>
  </si>
  <si>
    <t xml:space="preserve">1745524088</t>
  </si>
  <si>
    <t xml:space="preserve">"pro opravu komínů" 2</t>
  </si>
  <si>
    <t xml:space="preserve">138</t>
  </si>
  <si>
    <t xml:space="preserve">949121214</t>
  </si>
  <si>
    <t xml:space="preserve">Příplatek k lešení lehkému kozovému dílcovému v do 3,5 m za první a ZKD den použití</t>
  </si>
  <si>
    <t xml:space="preserve">-1372975340</t>
  </si>
  <si>
    <t xml:space="preserve">30*2</t>
  </si>
  <si>
    <t xml:space="preserve">139</t>
  </si>
  <si>
    <t xml:space="preserve">949121814</t>
  </si>
  <si>
    <t xml:space="preserve">Demontáž lešení lehkého kozového dílcového v do 3,5 m</t>
  </si>
  <si>
    <t xml:space="preserve">1965880413</t>
  </si>
  <si>
    <t xml:space="preserve">951</t>
  </si>
  <si>
    <t xml:space="preserve">Ostatní konstrukce</t>
  </si>
  <si>
    <t xml:space="preserve">48</t>
  </si>
  <si>
    <t xml:space="preserve">95100001A</t>
  </si>
  <si>
    <t xml:space="preserve">Demontáž, repase a opětovné osazení makovice</t>
  </si>
  <si>
    <t xml:space="preserve">-747166452</t>
  </si>
  <si>
    <t xml:space="preserve">49</t>
  </si>
  <si>
    <t xml:space="preserve">95100002A</t>
  </si>
  <si>
    <t xml:space="preserve">Nová střelka - kovářský umělecký výrobek z mosazného plechu na hrot a pera a kované tyče s bronzovým pouzdrem na dřík</t>
  </si>
  <si>
    <t xml:space="preserve">634409008</t>
  </si>
  <si>
    <t xml:space="preserve">50</t>
  </si>
  <si>
    <t xml:space="preserve">95100003A</t>
  </si>
  <si>
    <t xml:space="preserve">Nová nerezová tyč hrotnice s vrcholovou mosaznou olivkou a čepem pro osazení střelky, kotvení do hrotnice krovu lucerny včetně oplechování paty hrotnice</t>
  </si>
  <si>
    <t xml:space="preserve">1499386479</t>
  </si>
  <si>
    <t xml:space="preserve">51</t>
  </si>
  <si>
    <t xml:space="preserve">95100004A</t>
  </si>
  <si>
    <t xml:space="preserve">Sanace, částečná výměna poškozených prvků sanktusní věžičky </t>
  </si>
  <si>
    <t xml:space="preserve">-1685229046</t>
  </si>
  <si>
    <t xml:space="preserve">Poznámka k položce:
Po zpřístupnění věžičky provede projektant kontrolu stavu a stanoví rozsah případných výměn.</t>
  </si>
  <si>
    <t xml:space="preserve">997</t>
  </si>
  <si>
    <t xml:space="preserve">Přesun sutě</t>
  </si>
  <si>
    <t xml:space="preserve">52</t>
  </si>
  <si>
    <t xml:space="preserve">997013001</t>
  </si>
  <si>
    <t xml:space="preserve">Vyklizení ulehlé suti z prostorů do 15 m2 s naložením z hl do 2 m</t>
  </si>
  <si>
    <t xml:space="preserve">817919263</t>
  </si>
  <si>
    <t xml:space="preserve">"De8" 130,0*0,025</t>
  </si>
  <si>
    <t xml:space="preserve">53</t>
  </si>
  <si>
    <t xml:space="preserve">997013001.1</t>
  </si>
  <si>
    <t xml:space="preserve">Vyklizení náhradních šablon břidlice</t>
  </si>
  <si>
    <t xml:space="preserve">394550869</t>
  </si>
  <si>
    <t xml:space="preserve">"De3" 0,2</t>
  </si>
  <si>
    <t xml:space="preserve">54</t>
  </si>
  <si>
    <t xml:space="preserve">997013155</t>
  </si>
  <si>
    <t xml:space="preserve">Vnitrostaveništní doprava suti a vybouraných hmot pro budovy v do 18 m s omezením mechanizace</t>
  </si>
  <si>
    <t xml:space="preserve">-1284917512</t>
  </si>
  <si>
    <t xml:space="preserve">55</t>
  </si>
  <si>
    <t xml:space="preserve">997013501</t>
  </si>
  <si>
    <t xml:space="preserve">Odvoz suti a vybouraných hmot na skládku nebo meziskládku do 1 km se složením</t>
  </si>
  <si>
    <t xml:space="preserve">1465848680</t>
  </si>
  <si>
    <t xml:space="preserve">56</t>
  </si>
  <si>
    <t xml:space="preserve">997013509</t>
  </si>
  <si>
    <t xml:space="preserve">Příplatek k odvozu suti a vybouraných hmot na skládku ZKD 1 km přes 1 km</t>
  </si>
  <si>
    <t xml:space="preserve">457947513</t>
  </si>
  <si>
    <t xml:space="preserve">34,018*19</t>
  </si>
  <si>
    <t xml:space="preserve">57</t>
  </si>
  <si>
    <t xml:space="preserve">997013800</t>
  </si>
  <si>
    <t xml:space="preserve">Poplatek za uložení stavebního odpadu na skládce - suť (skládkovné)</t>
  </si>
  <si>
    <t xml:space="preserve">1438704150</t>
  </si>
  <si>
    <t xml:space="preserve">34,018-6,497-7,834-0,629</t>
  </si>
  <si>
    <t xml:space="preserve">58</t>
  </si>
  <si>
    <t xml:space="preserve">997013801</t>
  </si>
  <si>
    <t xml:space="preserve">Poplatek za uložení stavebního odpadu na skládce - suť kontaminovaná holubím trusem (skládkovné)</t>
  </si>
  <si>
    <t xml:space="preserve">-707018070</t>
  </si>
  <si>
    <t xml:space="preserve">59</t>
  </si>
  <si>
    <t xml:space="preserve">997013811</t>
  </si>
  <si>
    <t xml:space="preserve">Poplatek za uložení stavebního dřevěného odpadu na skládce (skládkovné)</t>
  </si>
  <si>
    <t xml:space="preserve">336857678</t>
  </si>
  <si>
    <t xml:space="preserve">60</t>
  </si>
  <si>
    <t xml:space="preserve">997013814</t>
  </si>
  <si>
    <t xml:space="preserve">Poplatek za uložení stavebního odpadu z izolačních hmot na skládce (skládkovné)</t>
  </si>
  <si>
    <t xml:space="preserve">1401602974</t>
  </si>
  <si>
    <t xml:space="preserve">998</t>
  </si>
  <si>
    <t xml:space="preserve">Přesun hmot</t>
  </si>
  <si>
    <t xml:space="preserve">61</t>
  </si>
  <si>
    <t xml:space="preserve">998017003</t>
  </si>
  <si>
    <t xml:space="preserve">Přesun hmot s omezením mechanizace pro budovy v do 24 m</t>
  </si>
  <si>
    <t xml:space="preserve">-1818402459</t>
  </si>
  <si>
    <t xml:space="preserve">PSV</t>
  </si>
  <si>
    <t xml:space="preserve">Práce a dodávky PSV</t>
  </si>
  <si>
    <t xml:space="preserve">711</t>
  </si>
  <si>
    <t xml:space="preserve">Izolace proti vodě, vlhkosti a plynům</t>
  </si>
  <si>
    <t xml:space="preserve">62</t>
  </si>
  <si>
    <t xml:space="preserve">711131811</t>
  </si>
  <si>
    <t xml:space="preserve">Odstranění izolace proti zemní vlhkosti vodorovné</t>
  </si>
  <si>
    <t xml:space="preserve">-954655210</t>
  </si>
  <si>
    <t xml:space="preserve">"De1" 85,0</t>
  </si>
  <si>
    <t xml:space="preserve">713</t>
  </si>
  <si>
    <t xml:space="preserve">Izolace tepelné</t>
  </si>
  <si>
    <t xml:space="preserve">63</t>
  </si>
  <si>
    <t xml:space="preserve">713120811</t>
  </si>
  <si>
    <t xml:space="preserve">Odstranění tepelné izolace podlah volně kladené z vláknitých materiálů tl do 100 mm</t>
  </si>
  <si>
    <t xml:space="preserve">-1449335889</t>
  </si>
  <si>
    <t xml:space="preserve">64</t>
  </si>
  <si>
    <t xml:space="preserve">713121111</t>
  </si>
  <si>
    <t xml:space="preserve">Montáž izolace tepelné podlah volně kladenými rohožemi, pásy, dílci, deskami 1 vrstva</t>
  </si>
  <si>
    <t xml:space="preserve">1593121682</t>
  </si>
  <si>
    <t xml:space="preserve">"S1" 109,0</t>
  </si>
  <si>
    <t xml:space="preserve">65</t>
  </si>
  <si>
    <t xml:space="preserve">631481000</t>
  </si>
  <si>
    <t xml:space="preserve">deska minerální střešní izolační 600x1200 mm tl. 40 mm</t>
  </si>
  <si>
    <t xml:space="preserve">1086789473</t>
  </si>
  <si>
    <t xml:space="preserve">109,0*1,02</t>
  </si>
  <si>
    <t xml:space="preserve">66</t>
  </si>
  <si>
    <t xml:space="preserve">713121121</t>
  </si>
  <si>
    <t xml:space="preserve">Montáž izolace tepelné podlah volně kladenými rohožemi, pásy, dílci, deskami 2 vrstvy</t>
  </si>
  <si>
    <t xml:space="preserve">-948426458</t>
  </si>
  <si>
    <t xml:space="preserve">67</t>
  </si>
  <si>
    <t xml:space="preserve">631514660</t>
  </si>
  <si>
    <t xml:space="preserve">deska minerální izolační pro těžké plovoucí podlahy tl.60 mm</t>
  </si>
  <si>
    <t xml:space="preserve">1917089555</t>
  </si>
  <si>
    <t xml:space="preserve">109,0*2*1,02</t>
  </si>
  <si>
    <t xml:space="preserve">68</t>
  </si>
  <si>
    <t xml:space="preserve">713191133</t>
  </si>
  <si>
    <t xml:space="preserve">Montáž izolace tepelné podlah, stropů vrchem nebo střech překrytí fólií s přelepeným spojem</t>
  </si>
  <si>
    <t xml:space="preserve">-1128962725</t>
  </si>
  <si>
    <t xml:space="preserve">69</t>
  </si>
  <si>
    <t xml:space="preserve">283293220</t>
  </si>
  <si>
    <t xml:space="preserve">fólie střešní kontaktní difuzně otevřená (1,5 x 50 m)</t>
  </si>
  <si>
    <t xml:space="preserve">1505515159</t>
  </si>
  <si>
    <t xml:space="preserve">109,0*1,15</t>
  </si>
  <si>
    <t xml:space="preserve">70</t>
  </si>
  <si>
    <t xml:space="preserve">998713103</t>
  </si>
  <si>
    <t xml:space="preserve">Přesun hmot tonážní pro izolace tepelné v objektech v do 24 m</t>
  </si>
  <si>
    <t xml:space="preserve">726702294</t>
  </si>
  <si>
    <t xml:space="preserve">721</t>
  </si>
  <si>
    <t xml:space="preserve">Zdravotechnika - vnitřní kanalizace</t>
  </si>
  <si>
    <t xml:space="preserve">71</t>
  </si>
  <si>
    <t xml:space="preserve">721241104</t>
  </si>
  <si>
    <t xml:space="preserve">Lapač střešních splavenin z litiny DN 200</t>
  </si>
  <si>
    <t xml:space="preserve">-1371237342</t>
  </si>
  <si>
    <t xml:space="preserve">"N57"  3,0</t>
  </si>
  <si>
    <t xml:space="preserve">72</t>
  </si>
  <si>
    <t xml:space="preserve">998721103</t>
  </si>
  <si>
    <t xml:space="preserve">Přesun hmot tonážní pro vnitřní kanalizace v objektech v do 24 m</t>
  </si>
  <si>
    <t xml:space="preserve">-114107067</t>
  </si>
  <si>
    <t xml:space="preserve">741</t>
  </si>
  <si>
    <t xml:space="preserve">Elektroinstalace - silnoproud</t>
  </si>
  <si>
    <t xml:space="preserve">73</t>
  </si>
  <si>
    <t xml:space="preserve">741000001</t>
  </si>
  <si>
    <t xml:space="preserve">Elektroinstalace - viz. samostatný rozpočet (zadání)</t>
  </si>
  <si>
    <t xml:space="preserve">-694323292</t>
  </si>
  <si>
    <t xml:space="preserve">74</t>
  </si>
  <si>
    <t xml:space="preserve">741000002</t>
  </si>
  <si>
    <t xml:space="preserve">Ochrana před bleskem (hromosvod) - viz. samostatný rozpočet (zadání)</t>
  </si>
  <si>
    <t xml:space="preserve">2103731598</t>
  </si>
  <si>
    <t xml:space="preserve">762</t>
  </si>
  <si>
    <t xml:space="preserve">Konstrukce tesařské</t>
  </si>
  <si>
    <t xml:space="preserve">75</t>
  </si>
  <si>
    <t xml:space="preserve">762081150</t>
  </si>
  <si>
    <t xml:space="preserve">Hoblování hraněného řeziva ve staveništní dílně</t>
  </si>
  <si>
    <t xml:space="preserve">-756961185</t>
  </si>
  <si>
    <t xml:space="preserve">1,463+1,474</t>
  </si>
  <si>
    <t xml:space="preserve">76</t>
  </si>
  <si>
    <t xml:space="preserve">762343811</t>
  </si>
  <si>
    <t xml:space="preserve">Demontáž bednění okapů, štítových říms, námětkových ploch z prken</t>
  </si>
  <si>
    <t xml:space="preserve">964667323</t>
  </si>
  <si>
    <t xml:space="preserve">"De16" 55,0</t>
  </si>
  <si>
    <t xml:space="preserve">"De16" 65,0</t>
  </si>
  <si>
    <t xml:space="preserve">77</t>
  </si>
  <si>
    <t xml:space="preserve">762343811.1</t>
  </si>
  <si>
    <t xml:space="preserve">Demontáž bednění okapů, štítových říms, námětkových ploch z prken - příplatek za šetrnou demontáž</t>
  </si>
  <si>
    <t xml:space="preserve">1409526116</t>
  </si>
  <si>
    <t xml:space="preserve">Poznámka k položce:
Řezivo bude opětovně použito.</t>
  </si>
  <si>
    <t xml:space="preserve">78</t>
  </si>
  <si>
    <t xml:space="preserve">762341210</t>
  </si>
  <si>
    <t xml:space="preserve">Montáž bednění střech rovných a šikmých sklonu do 60° z hrubých prken na sraz</t>
  </si>
  <si>
    <t xml:space="preserve">47943352</t>
  </si>
  <si>
    <t xml:space="preserve">55,0</t>
  </si>
  <si>
    <t xml:space="preserve">79</t>
  </si>
  <si>
    <t xml:space="preserve">605110601</t>
  </si>
  <si>
    <t xml:space="preserve">řezivo jehličnaté střed MD tl.25 mm, jakost I</t>
  </si>
  <si>
    <t xml:space="preserve">-2085882349</t>
  </si>
  <si>
    <t xml:space="preserve">(1,5+1,9)*1,1</t>
  </si>
  <si>
    <t xml:space="preserve">80</t>
  </si>
  <si>
    <t xml:space="preserve">762332131</t>
  </si>
  <si>
    <t xml:space="preserve">Montáž vázaných kcí krovů pravidelných z hraněného řeziva průřezové plochy do 120 cm2</t>
  </si>
  <si>
    <t xml:space="preserve">483916900</t>
  </si>
  <si>
    <t xml:space="preserve">"fošna pod bednění" 4,0*12</t>
  </si>
  <si>
    <t xml:space="preserve">81</t>
  </si>
  <si>
    <t xml:space="preserve">605110602</t>
  </si>
  <si>
    <t xml:space="preserve">řezivo jehličnaté střed MD tl.50 mm, jakost I</t>
  </si>
  <si>
    <t xml:space="preserve">1797544343</t>
  </si>
  <si>
    <t xml:space="preserve">0,5*1,1</t>
  </si>
  <si>
    <t xml:space="preserve">82</t>
  </si>
  <si>
    <t xml:space="preserve">762395000</t>
  </si>
  <si>
    <t xml:space="preserve">Spojovací prostředky pro montáž krovu, bednění, laťování, světlíky, klíny</t>
  </si>
  <si>
    <t xml:space="preserve">-1195016697</t>
  </si>
  <si>
    <t xml:space="preserve">3,74+0,55</t>
  </si>
  <si>
    <t xml:space="preserve">83</t>
  </si>
  <si>
    <t xml:space="preserve">762331911</t>
  </si>
  <si>
    <t xml:space="preserve">Vyřezání části střešní vazby průřezové plochy řeziva do 120 cm2 délky do 3 m</t>
  </si>
  <si>
    <t xml:space="preserve">1915813030</t>
  </si>
  <si>
    <t xml:space="preserve">"1-16a+1-12a" 1,3*32</t>
  </si>
  <si>
    <t xml:space="preserve">"11/a,12/b" 1,5*2</t>
  </si>
  <si>
    <t xml:space="preserve">"16a" 0,8*1</t>
  </si>
  <si>
    <t xml:space="preserve">"82-96" 1,3*34</t>
  </si>
  <si>
    <t xml:space="preserve">84</t>
  </si>
  <si>
    <t xml:space="preserve">762331922</t>
  </si>
  <si>
    <t xml:space="preserve">Vyřezání části střešní vazby průřezové plochy řeziva do 224 cm2 délky do 5 m</t>
  </si>
  <si>
    <t xml:space="preserve">1211196837</t>
  </si>
  <si>
    <t xml:space="preserve">"1-16a" 4,0*5</t>
  </si>
  <si>
    <t xml:space="preserve">"1/-12a/" 4,0*4</t>
  </si>
  <si>
    <t xml:space="preserve">"82-96" 4,0*14</t>
  </si>
  <si>
    <t xml:space="preserve">85</t>
  </si>
  <si>
    <t xml:space="preserve">762331941</t>
  </si>
  <si>
    <t xml:space="preserve">Vyřezání části střešní vazby průřezové plochy řeziva do 450 cm2 délky do 3 m</t>
  </si>
  <si>
    <t xml:space="preserve">1922442461</t>
  </si>
  <si>
    <t xml:space="preserve">"14-16a" 2,5*1</t>
  </si>
  <si>
    <t xml:space="preserve">"16a-20" 2,8*1</t>
  </si>
  <si>
    <t xml:space="preserve">86</t>
  </si>
  <si>
    <t xml:space="preserve">762331952</t>
  </si>
  <si>
    <t xml:space="preserve">Vyřezání části střešní vazby průřezové plochy řeziva přes 450 cm2 délky do 5 m</t>
  </si>
  <si>
    <t xml:space="preserve">-1147406286</t>
  </si>
  <si>
    <t xml:space="preserve">"16a" 4,0*1</t>
  </si>
  <si>
    <t xml:space="preserve">87</t>
  </si>
  <si>
    <t xml:space="preserve">762332931</t>
  </si>
  <si>
    <t xml:space="preserve">Montáž doplnění části střešní vazby z hranolů průřezové plochy do 120 cm2</t>
  </si>
  <si>
    <t xml:space="preserve">179424707</t>
  </si>
  <si>
    <t xml:space="preserve">88</t>
  </si>
  <si>
    <t xml:space="preserve">762332932</t>
  </si>
  <si>
    <t xml:space="preserve">Montáž doplnění části střešní vazby z hranolů průřezové plochy do 224 cm2</t>
  </si>
  <si>
    <t xml:space="preserve">-952278167</t>
  </si>
  <si>
    <t xml:space="preserve">89</t>
  </si>
  <si>
    <t xml:space="preserve">76233293.A</t>
  </si>
  <si>
    <t xml:space="preserve">Celodřevěný plátový spoj s šikmými čely, dvěma hmoždíky a čtyřmi dubovými kolíky průřezové plochy řeziva přes 450 cm2 (spoj A) </t>
  </si>
  <si>
    <t xml:space="preserve">-1202794072</t>
  </si>
  <si>
    <t xml:space="preserve">Poznámka k položce:
Kompletní provedení spoje včetně dodávky hmoždíku a kolíků. (protéza)</t>
  </si>
  <si>
    <t xml:space="preserve">"16a" 1</t>
  </si>
  <si>
    <t xml:space="preserve">90</t>
  </si>
  <si>
    <t xml:space="preserve">76233293.C</t>
  </si>
  <si>
    <t xml:space="preserve">Celodřevěný plátový spoj s šikmými čely, jedním hmoždíkem a dvěma dubovými kolíky průřezové plochy řeziva do 450 cm2 (spoj C) </t>
  </si>
  <si>
    <t xml:space="preserve">1410591999</t>
  </si>
  <si>
    <t xml:space="preserve">Poznámka k položce:
Kompletní provedení spoje včetně dodávky hmoždíků a kolíků. (protéza)</t>
  </si>
  <si>
    <t xml:space="preserve">"14-16a" 1*2</t>
  </si>
  <si>
    <t xml:space="preserve">"16a-20" 1*2</t>
  </si>
  <si>
    <t xml:space="preserve">91</t>
  </si>
  <si>
    <t xml:space="preserve">76233293.D</t>
  </si>
  <si>
    <t xml:space="preserve">Tesařský spoj krokev průřezové plochy řeziva do 120 cm2 - vložený čep (spoj E) </t>
  </si>
  <si>
    <t xml:space="preserve">-774280793</t>
  </si>
  <si>
    <t xml:space="preserve">Poznámka k položce:
Kompletní provedení spoje včetně dodávky hmoždíků a kolíků. </t>
  </si>
  <si>
    <t xml:space="preserve">92</t>
  </si>
  <si>
    <t xml:space="preserve">605121211</t>
  </si>
  <si>
    <t xml:space="preserve">řezivo jehličnaté SM hranol jakost I-II délka 4 - 5 m, přirozeně sušené  </t>
  </si>
  <si>
    <t xml:space="preserve">859445248</t>
  </si>
  <si>
    <t xml:space="preserve">(0,5+0,04+0,25+0,01)*1,1</t>
  </si>
  <si>
    <t xml:space="preserve">0,53*1,1</t>
  </si>
  <si>
    <t xml:space="preserve">93</t>
  </si>
  <si>
    <t xml:space="preserve">605121212</t>
  </si>
  <si>
    <t xml:space="preserve">řezivo jehličnaté MD hranol jakost I-II délka 4 - 5 m, přirozeně sušené  </t>
  </si>
  <si>
    <t xml:space="preserve">-684101550</t>
  </si>
  <si>
    <t xml:space="preserve">(0,25+0,2+0,09+0,1)*1,1</t>
  </si>
  <si>
    <t xml:space="preserve">0,7*1,1</t>
  </si>
  <si>
    <t xml:space="preserve">76233911A</t>
  </si>
  <si>
    <t xml:space="preserve">Heverování a vyrovnání krovu s proviz.podchycením - plná vazba   </t>
  </si>
  <si>
    <t xml:space="preserve">526478821</t>
  </si>
  <si>
    <t xml:space="preserve">95</t>
  </si>
  <si>
    <t xml:space="preserve">762523104</t>
  </si>
  <si>
    <t xml:space="preserve">Položení podlahy z hoblovaných prken na sraz</t>
  </si>
  <si>
    <t xml:space="preserve">-1291632541</t>
  </si>
  <si>
    <t xml:space="preserve">96</t>
  </si>
  <si>
    <t xml:space="preserve">605161101</t>
  </si>
  <si>
    <t xml:space="preserve">řezivo modřínové hoblované tl.30 mm - podlahové prkno</t>
  </si>
  <si>
    <t xml:space="preserve">865003045</t>
  </si>
  <si>
    <t xml:space="preserve">97</t>
  </si>
  <si>
    <t xml:space="preserve">762526110</t>
  </si>
  <si>
    <t xml:space="preserve">Položení polštáře pod podlahy při osové vzdálenosti 65 cm</t>
  </si>
  <si>
    <t xml:space="preserve">1067437223</t>
  </si>
  <si>
    <t xml:space="preserve">98</t>
  </si>
  <si>
    <t xml:space="preserve">605161102</t>
  </si>
  <si>
    <t xml:space="preserve">řezivo modřínové hoblované tl.50 mm - fošny roštu</t>
  </si>
  <si>
    <t xml:space="preserve">1945606366</t>
  </si>
  <si>
    <t xml:space="preserve">99</t>
  </si>
  <si>
    <t xml:space="preserve">762595001</t>
  </si>
  <si>
    <t xml:space="preserve">Spojovací prostředky pro položení dřevěných podlah a zakrytí kanálů</t>
  </si>
  <si>
    <t xml:space="preserve">-941929614</t>
  </si>
  <si>
    <t xml:space="preserve">100</t>
  </si>
  <si>
    <t xml:space="preserve">762354320.1</t>
  </si>
  <si>
    <t xml:space="preserve">Montáž střešního vikýře - volského oka z hoblovaného řeziva půdorysné plochy do 2,5 m2</t>
  </si>
  <si>
    <t xml:space="preserve">340354222</t>
  </si>
  <si>
    <t xml:space="preserve">"Vi1" 2</t>
  </si>
  <si>
    <t xml:space="preserve">101</t>
  </si>
  <si>
    <t xml:space="preserve">611853201</t>
  </si>
  <si>
    <t xml:space="preserve">ozn. Vi1 - vikýř (volské oko), kompletní provedení tesařské konstrukce</t>
  </si>
  <si>
    <t xml:space="preserve">1043455443</t>
  </si>
  <si>
    <t xml:space="preserve">Poznámka k položce:
Viz. detail PD výkres č.08</t>
  </si>
  <si>
    <t xml:space="preserve">102</t>
  </si>
  <si>
    <t xml:space="preserve">762341932</t>
  </si>
  <si>
    <t xml:space="preserve">Vyřezání části bednění střech z prken tl do 32 mm plochy jednotlivě do 4 m2</t>
  </si>
  <si>
    <t xml:space="preserve">-1098262326</t>
  </si>
  <si>
    <t xml:space="preserve">"poškozené bednění" 85,0*2</t>
  </si>
  <si>
    <t xml:space="preserve">103</t>
  </si>
  <si>
    <t xml:space="preserve">762343912.1</t>
  </si>
  <si>
    <t xml:space="preserve">Bednění otvorů ve střeše prkny původními  </t>
  </si>
  <si>
    <t xml:space="preserve">-148439939</t>
  </si>
  <si>
    <t xml:space="preserve">"náhrada poškozeného bednění" 85,0</t>
  </si>
  <si>
    <t xml:space="preserve">104</t>
  </si>
  <si>
    <t xml:space="preserve">998762103</t>
  </si>
  <si>
    <t xml:space="preserve">Přesun hmot tonážní pro kce tesařské v objektech v do 24 m</t>
  </si>
  <si>
    <t xml:space="preserve">1583179735</t>
  </si>
  <si>
    <t xml:space="preserve">764</t>
  </si>
  <si>
    <t xml:space="preserve">Konstrukce klempířské</t>
  </si>
  <si>
    <t xml:space="preserve">105</t>
  </si>
  <si>
    <t xml:space="preserve">764001821</t>
  </si>
  <si>
    <t xml:space="preserve">Demontáž krytiny ze svitků nebo tabulí do suti</t>
  </si>
  <si>
    <t xml:space="preserve">507870193</t>
  </si>
  <si>
    <t xml:space="preserve">"De16a" 55,0</t>
  </si>
  <si>
    <t xml:space="preserve">"De16a" 65,0</t>
  </si>
  <si>
    <t xml:space="preserve">"De26" 16,0</t>
  </si>
  <si>
    <t xml:space="preserve">"A1" 53,0</t>
  </si>
  <si>
    <t xml:space="preserve">"A2" 29,0</t>
  </si>
  <si>
    <t xml:space="preserve">"A3" 58,0</t>
  </si>
  <si>
    <t xml:space="preserve">"A4" 24,0</t>
  </si>
  <si>
    <t xml:space="preserve">106</t>
  </si>
  <si>
    <t xml:space="preserve">764001861</t>
  </si>
  <si>
    <t xml:space="preserve">Demontáž oplechování hřebene a nároží</t>
  </si>
  <si>
    <t xml:space="preserve">1675274688</t>
  </si>
  <si>
    <t xml:space="preserve">"De21" 21,0</t>
  </si>
  <si>
    <t xml:space="preserve">107</t>
  </si>
  <si>
    <t xml:space="preserve">764002823</t>
  </si>
  <si>
    <t xml:space="preserve">Demontáž střešního výlezu </t>
  </si>
  <si>
    <t xml:space="preserve">-780780704</t>
  </si>
  <si>
    <t xml:space="preserve">"De17" 3</t>
  </si>
  <si>
    <t xml:space="preserve">"De17" 4</t>
  </si>
  <si>
    <t xml:space="preserve">108</t>
  </si>
  <si>
    <t xml:space="preserve">764004821</t>
  </si>
  <si>
    <t xml:space="preserve">Demontáž nástřešního žlabu do suti</t>
  </si>
  <si>
    <t xml:space="preserve">-1874228099</t>
  </si>
  <si>
    <t xml:space="preserve">"De16a" 32</t>
  </si>
  <si>
    <t xml:space="preserve">"De16a" 45,2</t>
  </si>
  <si>
    <t xml:space="preserve">109</t>
  </si>
  <si>
    <t xml:space="preserve">76400581A</t>
  </si>
  <si>
    <t xml:space="preserve">DMTZ Sněhový zachytávač lopatkový, Cu 7/35 , demontáž, revize, repase, zpětná montáž</t>
  </si>
  <si>
    <t xml:space="preserve">-467679392</t>
  </si>
  <si>
    <t xml:space="preserve">"N1" 26</t>
  </si>
  <si>
    <t xml:space="preserve">"N1" 27</t>
  </si>
  <si>
    <t xml:space="preserve">110</t>
  </si>
  <si>
    <t xml:space="preserve">764233455.1</t>
  </si>
  <si>
    <t xml:space="preserve">Sněhový zachytávač krytiny z Cu plechu lopatkový</t>
  </si>
  <si>
    <t xml:space="preserve">707105833</t>
  </si>
  <si>
    <t xml:space="preserve">"N1" 3</t>
  </si>
  <si>
    <t xml:space="preserve">111</t>
  </si>
  <si>
    <t xml:space="preserve">76400582A</t>
  </si>
  <si>
    <t xml:space="preserve">DMTZ Horní koleno odpadu DN 125 mm, demontáž, revize, repase, zpětná montáž</t>
  </si>
  <si>
    <t xml:space="preserve">1790644056</t>
  </si>
  <si>
    <t xml:space="preserve">"N2a" 1</t>
  </si>
  <si>
    <t xml:space="preserve">"N4a" 1</t>
  </si>
  <si>
    <t xml:space="preserve">"N44a" 1</t>
  </si>
  <si>
    <t xml:space="preserve">"N46a" 1</t>
  </si>
  <si>
    <t xml:space="preserve">112</t>
  </si>
  <si>
    <t xml:space="preserve">764031420</t>
  </si>
  <si>
    <t xml:space="preserve">Dilatační připojovací lišta z Cu plechu včetně tmelení rš 80 mm</t>
  </si>
  <si>
    <t xml:space="preserve">-1738334478</t>
  </si>
  <si>
    <t xml:space="preserve">"N8" 4,5</t>
  </si>
  <si>
    <t xml:space="preserve">"N9" 4,2</t>
  </si>
  <si>
    <t xml:space="preserve">113</t>
  </si>
  <si>
    <t xml:space="preserve">764031421</t>
  </si>
  <si>
    <t xml:space="preserve">Dilatační připojovací lišta z Cu plechu včetně tmelení rš 100 mm</t>
  </si>
  <si>
    <t xml:space="preserve">-135891322</t>
  </si>
  <si>
    <t xml:space="preserve">"N6" 11,0</t>
  </si>
  <si>
    <t xml:space="preserve">"N50" 6,0</t>
  </si>
  <si>
    <t xml:space="preserve">114</t>
  </si>
  <si>
    <t xml:space="preserve">764231467</t>
  </si>
  <si>
    <t xml:space="preserve">Oplechování úžlabí z Cu plechu rš 660 mm</t>
  </si>
  <si>
    <t xml:space="preserve">1945723327</t>
  </si>
  <si>
    <t xml:space="preserve">"N10" 9,0</t>
  </si>
  <si>
    <t xml:space="preserve">"N11" 7,0</t>
  </si>
  <si>
    <t xml:space="preserve">115</t>
  </si>
  <si>
    <t xml:space="preserve">764232432</t>
  </si>
  <si>
    <t xml:space="preserve">Oplechování rovné okapové hrany z Cu plechu rš do 200 mm</t>
  </si>
  <si>
    <t xml:space="preserve">141045121</t>
  </si>
  <si>
    <t xml:space="preserve">"N3" 17,5</t>
  </si>
  <si>
    <t xml:space="preserve">"N5" 13,5</t>
  </si>
  <si>
    <t xml:space="preserve">"N43" 10,5</t>
  </si>
  <si>
    <t xml:space="preserve">"N45" 12,5</t>
  </si>
  <si>
    <t xml:space="preserve">"N47" 10,5</t>
  </si>
  <si>
    <t xml:space="preserve">"N49" 13,5</t>
  </si>
  <si>
    <t xml:space="preserve">116</t>
  </si>
  <si>
    <t xml:space="preserve">764233452</t>
  </si>
  <si>
    <t xml:space="preserve">Střešní výlez pro krytinu skládanou nebo plechovou z Cu plechu</t>
  </si>
  <si>
    <t xml:space="preserve">-1368027612</t>
  </si>
  <si>
    <t xml:space="preserve">"N7" 4</t>
  </si>
  <si>
    <t xml:space="preserve">"N7" 2</t>
  </si>
  <si>
    <t xml:space="preserve">117</t>
  </si>
  <si>
    <t xml:space="preserve">764236403</t>
  </si>
  <si>
    <t xml:space="preserve">Oplechování parapetů rovných mechanicky kotvené z Cu plechu rš 250 mm</t>
  </si>
  <si>
    <t xml:space="preserve">-1001830343</t>
  </si>
  <si>
    <t xml:space="preserve">"N52" 3,0</t>
  </si>
  <si>
    <t xml:space="preserve">118</t>
  </si>
  <si>
    <t xml:space="preserve">764331414</t>
  </si>
  <si>
    <t xml:space="preserve">Lemování rovných zdí střech s krytinou skládanou  z Cu plechu rš 330 mm</t>
  </si>
  <si>
    <t xml:space="preserve">987645468</t>
  </si>
  <si>
    <t xml:space="preserve">Poznámka k položce:
Oplechování komínu.</t>
  </si>
  <si>
    <t xml:space="preserve">119</t>
  </si>
  <si>
    <t xml:space="preserve">764331415</t>
  </si>
  <si>
    <t xml:space="preserve">Lemování rovných zdí střech s krytinou skládanou  z Cu plechu rš 400 mm</t>
  </si>
  <si>
    <t xml:space="preserve">-1884668959</t>
  </si>
  <si>
    <t xml:space="preserve">120</t>
  </si>
  <si>
    <t xml:space="preserve">764334411.1</t>
  </si>
  <si>
    <t xml:space="preserve">Oplechování sanktusníku z Cu plechu (bednění, sloupky, římsa a střecha</t>
  </si>
  <si>
    <t xml:space="preserve">-938933712</t>
  </si>
  <si>
    <t xml:space="preserve">"N50" 10,6</t>
  </si>
  <si>
    <t xml:space="preserve">"N51" 21,1</t>
  </si>
  <si>
    <t xml:space="preserve">121</t>
  </si>
  <si>
    <t xml:space="preserve">764334412</t>
  </si>
  <si>
    <t xml:space="preserve">Lemování prostupů střech s krytinou skládanou nebo plechovou bez lišty z Cu plechu</t>
  </si>
  <si>
    <t xml:space="preserve">-1920475551</t>
  </si>
  <si>
    <t xml:space="preserve">"N7" 12,0*0,25</t>
  </si>
  <si>
    <t xml:space="preserve">"N7" 6,0*0,25</t>
  </si>
  <si>
    <t xml:space="preserve">122</t>
  </si>
  <si>
    <t xml:space="preserve">764533409</t>
  </si>
  <si>
    <t xml:space="preserve">Žlaby nadokapní (nástřešní ) oblého tvaru včetně háků, čel a hrdel z Cu plechu rš do 800 mm</t>
  </si>
  <si>
    <t xml:space="preserve">-655577604</t>
  </si>
  <si>
    <t xml:space="preserve">"N2" 18,0</t>
  </si>
  <si>
    <t xml:space="preserve">"N4" 14,0</t>
  </si>
  <si>
    <t xml:space="preserve">"N42" 10,0</t>
  </si>
  <si>
    <t xml:space="preserve">"N44" 12,0</t>
  </si>
  <si>
    <t xml:space="preserve">"N46" 10,0</t>
  </si>
  <si>
    <t xml:space="preserve">"N48" 13,2</t>
  </si>
  <si>
    <t xml:space="preserve">123</t>
  </si>
  <si>
    <t xml:space="preserve">764232434</t>
  </si>
  <si>
    <t xml:space="preserve">Oplechování rovné okapové hrany z Cu plechu rš do 330 mm</t>
  </si>
  <si>
    <t xml:space="preserve">543656155</t>
  </si>
  <si>
    <t xml:space="preserve">Poznámka k položce:
Krycí lišta pod žlab.</t>
  </si>
  <si>
    <t xml:space="preserve">124</t>
  </si>
  <si>
    <t xml:space="preserve">76423651A</t>
  </si>
  <si>
    <t xml:space="preserve">Síť proti holubům nerez 25*25*1 mm rozměr 200x200 mm</t>
  </si>
  <si>
    <t xml:space="preserve">-44038449</t>
  </si>
  <si>
    <t xml:space="preserve">"N52" 2</t>
  </si>
  <si>
    <t xml:space="preserve">125</t>
  </si>
  <si>
    <t xml:space="preserve">76423652A</t>
  </si>
  <si>
    <t xml:space="preserve">Síť proti holubům nerez 25*25*1 mm rozměr cca 400x1000 mm s obvodovým lankem do naletovaných oček</t>
  </si>
  <si>
    <t xml:space="preserve">839130785</t>
  </si>
  <si>
    <t xml:space="preserve">"N50" 8</t>
  </si>
  <si>
    <t xml:space="preserve">126</t>
  </si>
  <si>
    <t xml:space="preserve">998764103</t>
  </si>
  <si>
    <t xml:space="preserve">Přesun hmot tonážní pro konstrukce klempířské v objektech v do 24 m</t>
  </si>
  <si>
    <t xml:space="preserve">-1326151775</t>
  </si>
  <si>
    <t xml:space="preserve">765</t>
  </si>
  <si>
    <t xml:space="preserve">Krytina skládaná</t>
  </si>
  <si>
    <t xml:space="preserve">127</t>
  </si>
  <si>
    <t xml:space="preserve">765161801</t>
  </si>
  <si>
    <t xml:space="preserve">Demontáž krytiny z přírodní břidlice do suti</t>
  </si>
  <si>
    <t xml:space="preserve">-1849505120</t>
  </si>
  <si>
    <t xml:space="preserve">"G1" 103,0</t>
  </si>
  <si>
    <t xml:space="preserve">"G2" 83,0</t>
  </si>
  <si>
    <t xml:space="preserve">128</t>
  </si>
  <si>
    <t xml:space="preserve">765161821</t>
  </si>
  <si>
    <t xml:space="preserve">Příplatek k cenám demontáže břidličné krytiny za sklon přes 30°</t>
  </si>
  <si>
    <t xml:space="preserve">-15124563</t>
  </si>
  <si>
    <t xml:space="preserve">129</t>
  </si>
  <si>
    <t xml:space="preserve">76516120A</t>
  </si>
  <si>
    <t xml:space="preserve">Střešní krytina z břidličných šablon na plné bednění včetně lepenky - kompletní dodávka a montáž včetně provedení všech detailů</t>
  </si>
  <si>
    <t xml:space="preserve">-296695084</t>
  </si>
  <si>
    <t xml:space="preserve">Poznámka k položce:
Provedení musí odpovídat publikaci: Základní pravidla pro pokrývání střech přírodní břidlicí, rákosem, slámou a prosvětlování podkroví. Vydal Cech klempířů, pokrývačů a tesařů ČR, 03/2003.</t>
  </si>
  <si>
    <t xml:space="preserve">130</t>
  </si>
  <si>
    <t xml:space="preserve">765192001</t>
  </si>
  <si>
    <t xml:space="preserve">Nouzové (provizorní) zakrytí střechy plachtou</t>
  </si>
  <si>
    <t xml:space="preserve">-1290747297</t>
  </si>
  <si>
    <t xml:space="preserve">131</t>
  </si>
  <si>
    <t xml:space="preserve">765135041</t>
  </si>
  <si>
    <t xml:space="preserve">Montáž pokrývačskýho háku břidličné krytiny</t>
  </si>
  <si>
    <t xml:space="preserve">-1193455673</t>
  </si>
  <si>
    <t xml:space="preserve">"N55" 17</t>
  </si>
  <si>
    <t xml:space="preserve">"N55" 12</t>
  </si>
  <si>
    <t xml:space="preserve">132</t>
  </si>
  <si>
    <t xml:space="preserve">553285301</t>
  </si>
  <si>
    <t xml:space="preserve">N55 - pokrývačský hák pro břidlicovou krytinu nerez ocel</t>
  </si>
  <si>
    <t xml:space="preserve">-1641323259</t>
  </si>
  <si>
    <t xml:space="preserve">Poznámka k položce:
Viz. detail PD výkres č.12</t>
  </si>
  <si>
    <t xml:space="preserve">133</t>
  </si>
  <si>
    <t xml:space="preserve">998765103</t>
  </si>
  <si>
    <t xml:space="preserve">Přesun hmot tonážní pro krytiny skládané v objektech v do 24 m</t>
  </si>
  <si>
    <t xml:space="preserve">-1419916514</t>
  </si>
  <si>
    <t xml:space="preserve">783</t>
  </si>
  <si>
    <t xml:space="preserve">Dokončovací práce - nátěry</t>
  </si>
  <si>
    <t xml:space="preserve">134</t>
  </si>
  <si>
    <t xml:space="preserve">783201403</t>
  </si>
  <si>
    <t xml:space="preserve">Oprášení tesařských konstrukcí před provedením nátěru</t>
  </si>
  <si>
    <t xml:space="preserve">-1030386744</t>
  </si>
  <si>
    <t xml:space="preserve">"stávající konstrukce" 280,0</t>
  </si>
  <si>
    <t xml:space="preserve">"nové konstrukce" 740,0</t>
  </si>
  <si>
    <t xml:space="preserve">135</t>
  </si>
  <si>
    <t xml:space="preserve">783213021</t>
  </si>
  <si>
    <t xml:space="preserve">Napouštěcí dvojnásobný syntetický biodní nátěr tesařských prvků nezabudovaných do konstrukce</t>
  </si>
  <si>
    <t xml:space="preserve">-1489732294</t>
  </si>
  <si>
    <t xml:space="preserve">136</t>
  </si>
  <si>
    <t xml:space="preserve">783213121</t>
  </si>
  <si>
    <t xml:space="preserve">Napouštěcí dvojnásobný syntetický fungicidní nátěr tesařských konstrukcí zabudovaných do konstrukce</t>
  </si>
  <si>
    <t xml:space="preserve">-2041442361</t>
  </si>
  <si>
    <t xml:space="preserve">"stávající dřevěné konstrukce" 280,0</t>
  </si>
  <si>
    <t xml:space="preserve">02 - 2.etapa - JV křídlo</t>
  </si>
  <si>
    <t xml:space="preserve">    722 - Zdravotechnika - vnitřní vodovod</t>
  </si>
  <si>
    <t xml:space="preserve">    763 - Konstrukce suché výstavby</t>
  </si>
  <si>
    <t xml:space="preserve">    766 - Konstrukce truhlářské</t>
  </si>
  <si>
    <t xml:space="preserve">-1296187454</t>
  </si>
  <si>
    <t xml:space="preserve">JV křídlo</t>
  </si>
  <si>
    <t xml:space="preserve">"Z9" 2,4+3,5</t>
  </si>
  <si>
    <t xml:space="preserve">314272577.3</t>
  </si>
  <si>
    <t xml:space="preserve">Komínová hlavice z pískovce 675x750x160 mm (komín Ko3) vč frézované drážky a povrchové úpravy, dodávka a montáž </t>
  </si>
  <si>
    <t xml:space="preserve">1204382980</t>
  </si>
  <si>
    <t xml:space="preserve">"K2c" 2</t>
  </si>
  <si>
    <t xml:space="preserve">314272577.4</t>
  </si>
  <si>
    <t xml:space="preserve">Komínová hlavice z pískovce 600x825x160 mm (komín Ko4) vč frézované drážky a povrchové úpravy, dodávka a montáž </t>
  </si>
  <si>
    <t xml:space="preserve">943582815</t>
  </si>
  <si>
    <t xml:space="preserve">"K2d" 2</t>
  </si>
  <si>
    <t xml:space="preserve">314272577.5</t>
  </si>
  <si>
    <t xml:space="preserve">Komínová hlavice z pískovce 445x825x160 mm (komín Ko4) vč frézované drážky a povrchové úpravy, dodávka a montáž </t>
  </si>
  <si>
    <t xml:space="preserve">483248876</t>
  </si>
  <si>
    <t xml:space="preserve">"K2e" 2</t>
  </si>
  <si>
    <t xml:space="preserve">317235811</t>
  </si>
  <si>
    <t xml:space="preserve">Doplnění zdiva říms a štítů cihlami pálenými na maltu</t>
  </si>
  <si>
    <t xml:space="preserve">-2105841957</t>
  </si>
  <si>
    <t xml:space="preserve">"Z7" 11,0*0,3*0,2</t>
  </si>
  <si>
    <t xml:space="preserve">415272111.1</t>
  </si>
  <si>
    <t xml:space="preserve">Krycí deska štítu z pískovce 900x330x120 mm vč frézované drážky a povrchové úpravy, dodávka a montáž </t>
  </si>
  <si>
    <t xml:space="preserve">-165370538</t>
  </si>
  <si>
    <t xml:space="preserve">"K1a" 2</t>
  </si>
  <si>
    <t xml:space="preserve">415272111.2</t>
  </si>
  <si>
    <t xml:space="preserve">Krycí deska štítu z pískovce 375x375x330 mm vč frézované drážky a povrchové úpravy, dodávka a montáž </t>
  </si>
  <si>
    <t xml:space="preserve">-1403111804</t>
  </si>
  <si>
    <t xml:space="preserve">"K1b" 1</t>
  </si>
  <si>
    <t xml:space="preserve">415272111.3</t>
  </si>
  <si>
    <t xml:space="preserve">Krycí deska štítu z pískovce 500x330x120 mm vč frézované drážky a povrchové úpravy, dodávka a montáž </t>
  </si>
  <si>
    <t xml:space="preserve">430766076</t>
  </si>
  <si>
    <t xml:space="preserve">"K1c" 17</t>
  </si>
  <si>
    <t xml:space="preserve">415272111.4</t>
  </si>
  <si>
    <t xml:space="preserve">Krycí deska štítu z pískovce 960x300x160 mm vč frézované drážky a povrchové úpravy, dodávka a montáž </t>
  </si>
  <si>
    <t xml:space="preserve">-1549271049</t>
  </si>
  <si>
    <t xml:space="preserve">"K1d" 1</t>
  </si>
  <si>
    <t xml:space="preserve">612325225.1</t>
  </si>
  <si>
    <t xml:space="preserve">Lokální oprava omítky stěn kolem oken, doplnění omítky nadezděných štítů, fasádní nátěr J4</t>
  </si>
  <si>
    <t xml:space="preserve">-977856130</t>
  </si>
  <si>
    <t xml:space="preserve">"Z8" 13,0*0,3</t>
  </si>
  <si>
    <t xml:space="preserve">-1032138787</t>
  </si>
  <si>
    <t xml:space="preserve">"Z4" 13,0+17,0</t>
  </si>
  <si>
    <t xml:space="preserve">622325301</t>
  </si>
  <si>
    <t xml:space="preserve">Oprava vápenné štukové omítky složitosti 2 v rozsahu do 10%</t>
  </si>
  <si>
    <t xml:space="preserve">797964273</t>
  </si>
  <si>
    <t xml:space="preserve">"Z5" 240,0</t>
  </si>
  <si>
    <t xml:space="preserve">932025237</t>
  </si>
  <si>
    <t xml:space="preserve">"Z3" 60,0*0,6</t>
  </si>
  <si>
    <t xml:space="preserve">"Z7" 11,0*0,6</t>
  </si>
  <si>
    <t xml:space="preserve">"Z10" 11,0*0,3</t>
  </si>
  <si>
    <t xml:space="preserve">837171994</t>
  </si>
  <si>
    <t xml:space="preserve">75,0+21,0+24,0+173,0+25,0</t>
  </si>
  <si>
    <t xml:space="preserve">2039607444</t>
  </si>
  <si>
    <t xml:space="preserve">Poznámka k položce:
Očištění rubu kleneb.</t>
  </si>
  <si>
    <t xml:space="preserve">"De6" 8,0</t>
  </si>
  <si>
    <t xml:space="preserve">965042141.1</t>
  </si>
  <si>
    <t xml:space="preserve">Bourání hliněné mazaniny tl do 100 mm pl přes 4 m2</t>
  </si>
  <si>
    <t xml:space="preserve">-975849455</t>
  </si>
  <si>
    <t xml:space="preserve">"De4" 30,0*0,1</t>
  </si>
  <si>
    <t xml:space="preserve">968062244</t>
  </si>
  <si>
    <t xml:space="preserve">Vybourání dřevěných rámů oken jednoduchých včetně křídel pl do 1 m2</t>
  </si>
  <si>
    <t xml:space="preserve">-431117441</t>
  </si>
  <si>
    <t xml:space="preserve">"Ok1" 0,8*0,9</t>
  </si>
  <si>
    <t xml:space="preserve">968062991</t>
  </si>
  <si>
    <t xml:space="preserve">Vybourání vnitřních deštění výkladů, ostění a obkladů stěn</t>
  </si>
  <si>
    <t xml:space="preserve">-1833369217</t>
  </si>
  <si>
    <t xml:space="preserve">"Ok1" (0,8+0,9)*2*0,2</t>
  </si>
  <si>
    <t xml:space="preserve">978015321</t>
  </si>
  <si>
    <t xml:space="preserve">Otlučení (osekání) vápenné nebo vápenocementové omítky stupně členitosti 1 a 2 rozsahu do 10%</t>
  </si>
  <si>
    <t xml:space="preserve">-1411638280</t>
  </si>
  <si>
    <t xml:space="preserve">981011111.1</t>
  </si>
  <si>
    <t xml:space="preserve">Demontáž provizorní konstrukce vestavby desky sololit, rošt z latí a prken postupným rozebíráním</t>
  </si>
  <si>
    <t xml:space="preserve">-1420702226</t>
  </si>
  <si>
    <t xml:space="preserve">Poznámka k položce:
Plocha vestavby je spočítána celková tzn. jedná se o plochu příček a podhledů. </t>
  </si>
  <si>
    <t xml:space="preserve">"De11" 380,0</t>
  </si>
  <si>
    <t xml:space="preserve">985142113</t>
  </si>
  <si>
    <t xml:space="preserve">Vysekání spojovací hmoty ze spár zdiva hl do 40 mm dl přes 12 m/m2</t>
  </si>
  <si>
    <t xml:space="preserve">-927327931</t>
  </si>
  <si>
    <t xml:space="preserve">"De7" 1,0</t>
  </si>
  <si>
    <t xml:space="preserve">1543489907</t>
  </si>
  <si>
    <t xml:space="preserve">"Ko3" 2,8*0,65*1,2</t>
  </si>
  <si>
    <t xml:space="preserve">"Ko4" 2,8*0,65*1,8</t>
  </si>
  <si>
    <t xml:space="preserve">-512071186</t>
  </si>
  <si>
    <t xml:space="preserve">"Z3" 60,0*0,5*0,3*0,02</t>
  </si>
  <si>
    <t xml:space="preserve">"Z14" 0,8</t>
  </si>
  <si>
    <t xml:space="preserve">1457171586</t>
  </si>
  <si>
    <t xml:space="preserve">0,18*2,4</t>
  </si>
  <si>
    <t xml:space="preserve">-1752603064</t>
  </si>
  <si>
    <t xml:space="preserve">"Z3" 60,0*0,5*0,3*0,1</t>
  </si>
  <si>
    <t xml:space="preserve">"Z7" 3,3*0,3*0,1</t>
  </si>
  <si>
    <t xml:space="preserve">"Z14" 1,0</t>
  </si>
  <si>
    <t xml:space="preserve">985231113.1</t>
  </si>
  <si>
    <t xml:space="preserve">Oprava spárování rubu kleneb malta M2</t>
  </si>
  <si>
    <t xml:space="preserve">1949573976</t>
  </si>
  <si>
    <t xml:space="preserve">"Z11" 8,0</t>
  </si>
  <si>
    <t xml:space="preserve">985331214</t>
  </si>
  <si>
    <t xml:space="preserve">Dodatečné vlepování betonářské výztuže D 14 mm do chemické malty včetně vyvrtání otvoru</t>
  </si>
  <si>
    <t xml:space="preserve">-574219285</t>
  </si>
  <si>
    <t xml:space="preserve">"V2" 84*0,075</t>
  </si>
  <si>
    <t xml:space="preserve">985331219</t>
  </si>
  <si>
    <t xml:space="preserve">Dodatečné vlepování betonářské výztuže D 24 mm do chemické malty včetně vyvrtání otvoru</t>
  </si>
  <si>
    <t xml:space="preserve">1644554088</t>
  </si>
  <si>
    <t xml:space="preserve">"V1" 84*0,075</t>
  </si>
  <si>
    <t xml:space="preserve">311971131</t>
  </si>
  <si>
    <t xml:space="preserve">O2 - nerez závitová tyč M12-150 mm</t>
  </si>
  <si>
    <t xml:space="preserve">-1813324929</t>
  </si>
  <si>
    <t xml:space="preserve">985421132.1</t>
  </si>
  <si>
    <t xml:space="preserve">Injektáž trhlin malta M4,M5</t>
  </si>
  <si>
    <t xml:space="preserve">1138849918</t>
  </si>
  <si>
    <t xml:space="preserve">Poznámka k položce:
Kompletní provedení injektáže včetně vyčištění trhlin.</t>
  </si>
  <si>
    <t xml:space="preserve">"Z11" 2,0*4</t>
  </si>
  <si>
    <t xml:space="preserve">"Z13" 3,0</t>
  </si>
  <si>
    <t xml:space="preserve">98594122A</t>
  </si>
  <si>
    <t xml:space="preserve">Stávající žebříkové schodnicové schodiště o šesti stupních š.1,0 m bude očištěno, natřeno nátěrem J3, poté bude nově uloženo a kotveno k VT trámům</t>
  </si>
  <si>
    <t xml:space="preserve">1654274413</t>
  </si>
  <si>
    <t xml:space="preserve">"P7" 1</t>
  </si>
  <si>
    <t xml:space="preserve">425758653</t>
  </si>
  <si>
    <t xml:space="preserve">(2,0+5,4+38,7+15,4+1,5*3)*1,5</t>
  </si>
  <si>
    <t xml:space="preserve">374970997</t>
  </si>
  <si>
    <t xml:space="preserve">99,0*30*5</t>
  </si>
  <si>
    <t xml:space="preserve">-1755770793</t>
  </si>
  <si>
    <t xml:space="preserve">1440858535</t>
  </si>
  <si>
    <t xml:space="preserve">1220341926</t>
  </si>
  <si>
    <t xml:space="preserve">-1278802274</t>
  </si>
  <si>
    <t xml:space="preserve">-1432136055</t>
  </si>
  <si>
    <t xml:space="preserve">-481490010</t>
  </si>
  <si>
    <t xml:space="preserve">(2,0+5,4+38,7+15,4+1,5*6)*1,5+4,25</t>
  </si>
  <si>
    <t xml:space="preserve">-630977937</t>
  </si>
  <si>
    <t xml:space="preserve">290,0*1,1</t>
  </si>
  <si>
    <t xml:space="preserve">-1111788849</t>
  </si>
  <si>
    <t xml:space="preserve">100489190</t>
  </si>
  <si>
    <t xml:space="preserve">631676792</t>
  </si>
  <si>
    <t xml:space="preserve">1058182180</t>
  </si>
  <si>
    <t xml:space="preserve">918454892</t>
  </si>
  <si>
    <t xml:space="preserve">-676905941</t>
  </si>
  <si>
    <t xml:space="preserve">1841960612</t>
  </si>
  <si>
    <t xml:space="preserve">1415180166</t>
  </si>
  <si>
    <t xml:space="preserve">"De8" 380*0,04</t>
  </si>
  <si>
    <t xml:space="preserve">-1096653654</t>
  </si>
  <si>
    <t xml:space="preserve">"De3" 0,4</t>
  </si>
  <si>
    <t xml:space="preserve">997013156</t>
  </si>
  <si>
    <t xml:space="preserve">Vnitrostaveništní doprava suti a vybouraných hmot pro budovy v do 21 m s omezením mechanizace</t>
  </si>
  <si>
    <t xml:space="preserve">52253583</t>
  </si>
  <si>
    <t xml:space="preserve">-600442946</t>
  </si>
  <si>
    <t xml:space="preserve">962966398</t>
  </si>
  <si>
    <t xml:space="preserve">85,644*19</t>
  </si>
  <si>
    <t xml:space="preserve">1659845864</t>
  </si>
  <si>
    <t xml:space="preserve">85,644-18,259-24,778</t>
  </si>
  <si>
    <t xml:space="preserve">-1547695664</t>
  </si>
  <si>
    <t xml:space="preserve">-264804651</t>
  </si>
  <si>
    <t xml:space="preserve">763960179</t>
  </si>
  <si>
    <t xml:space="preserve">722</t>
  </si>
  <si>
    <t xml:space="preserve">Zdravotechnika - vnitřní vodovod</t>
  </si>
  <si>
    <t xml:space="preserve">722130802</t>
  </si>
  <si>
    <t xml:space="preserve">Demontáž potrubí ocelové pozinkované závitové do DN 40</t>
  </si>
  <si>
    <t xml:space="preserve">155219956</t>
  </si>
  <si>
    <t xml:space="preserve">"De9" 50,0</t>
  </si>
  <si>
    <t xml:space="preserve">-1281547217</t>
  </si>
  <si>
    <t xml:space="preserve">-1448379193</t>
  </si>
  <si>
    <t xml:space="preserve">4,345+1,639</t>
  </si>
  <si>
    <t xml:space="preserve">762331814</t>
  </si>
  <si>
    <t xml:space="preserve">Demontáž vázaných kcí krovů z hranolů průřezové plochy do 450 cm2</t>
  </si>
  <si>
    <t xml:space="preserve">2141222431</t>
  </si>
  <si>
    <t xml:space="preserve">"De23" 2,5</t>
  </si>
  <si>
    <t xml:space="preserve">762331815.1</t>
  </si>
  <si>
    <t xml:space="preserve">Demontáž sbíjeného příhradového nosníku </t>
  </si>
  <si>
    <t xml:space="preserve">-604294245</t>
  </si>
  <si>
    <t xml:space="preserve">"De22" 8,5</t>
  </si>
  <si>
    <t xml:space="preserve">1014024191</t>
  </si>
  <si>
    <t xml:space="preserve">"De16" 90</t>
  </si>
  <si>
    <t xml:space="preserve">-493918253</t>
  </si>
  <si>
    <t xml:space="preserve">"De16" 90,0</t>
  </si>
  <si>
    <t xml:space="preserve">762521811</t>
  </si>
  <si>
    <t xml:space="preserve">Demontáž podlah bez polštářů z prken tloušťky do 32 mm</t>
  </si>
  <si>
    <t xml:space="preserve">652312869</t>
  </si>
  <si>
    <t xml:space="preserve">"De15" 165,0</t>
  </si>
  <si>
    <t xml:space="preserve">762521811.1</t>
  </si>
  <si>
    <t xml:space="preserve">Demontáž podlah bez polštářů z prken tloušťky do 32 mm - příplatek za šetrnou demontáž</t>
  </si>
  <si>
    <t xml:space="preserve">1208554040</t>
  </si>
  <si>
    <t xml:space="preserve">762711850.1</t>
  </si>
  <si>
    <t xml:space="preserve">Odstranění uložených trámů průřezové plochy přes 450 cm2</t>
  </si>
  <si>
    <t xml:space="preserve">344902563</t>
  </si>
  <si>
    <t xml:space="preserve">"De5" 5,0*10</t>
  </si>
  <si>
    <t xml:space="preserve">-1362710364</t>
  </si>
  <si>
    <t xml:space="preserve">90,0</t>
  </si>
  <si>
    <t xml:space="preserve">-1694013628</t>
  </si>
  <si>
    <t xml:space="preserve">2,4*1,1</t>
  </si>
  <si>
    <t xml:space="preserve">684903471</t>
  </si>
  <si>
    <t xml:space="preserve">"fošna pod bednění" 3,0*26</t>
  </si>
  <si>
    <t xml:space="preserve">1994793937</t>
  </si>
  <si>
    <t xml:space="preserve">0,8*1,1</t>
  </si>
  <si>
    <t xml:space="preserve">1339317705</t>
  </si>
  <si>
    <t xml:space="preserve">2,64+0,88</t>
  </si>
  <si>
    <t xml:space="preserve">-812992565</t>
  </si>
  <si>
    <t xml:space="preserve">"poškozené bednění" 90,0*2</t>
  </si>
  <si>
    <t xml:space="preserve">1477929299</t>
  </si>
  <si>
    <t xml:space="preserve">"náhrada poškozeného bednění" 30,0</t>
  </si>
  <si>
    <t xml:space="preserve">762713110</t>
  </si>
  <si>
    <t xml:space="preserve">Montáž prostorové vázané kce z hraněného řeziva průřezové plochy do 120 cm2</t>
  </si>
  <si>
    <t xml:space="preserve">-1480628535</t>
  </si>
  <si>
    <t xml:space="preserve">JV křídlo - lávka</t>
  </si>
  <si>
    <t xml:space="preserve">"podlaha lávky" 4,0*8</t>
  </si>
  <si>
    <t xml:space="preserve">"podlaha lávky" 4,8*12</t>
  </si>
  <si>
    <t xml:space="preserve">"podlaha lávky" 5,7*4</t>
  </si>
  <si>
    <t xml:space="preserve">"svlak podlahy" 1,2*27</t>
  </si>
  <si>
    <t xml:space="preserve">"zábradlí - madlo" 3,0*22</t>
  </si>
  <si>
    <t xml:space="preserve">"zábradlí - příčka" 3,0*22</t>
  </si>
  <si>
    <t xml:space="preserve">"48a" 1,5*2 </t>
  </si>
  <si>
    <t xml:space="preserve">"29-55a" 1,7*24</t>
  </si>
  <si>
    <t xml:space="preserve">"29-55a" 1,3*14</t>
  </si>
  <si>
    <t xml:space="preserve">762713130</t>
  </si>
  <si>
    <t xml:space="preserve">Montáž prostorové vázané kce z hraněného řeziva průřezové plochy do 288 cm2</t>
  </si>
  <si>
    <t xml:space="preserve">679301826</t>
  </si>
  <si>
    <t xml:space="preserve">"29-33" 4,8*2</t>
  </si>
  <si>
    <t xml:space="preserve">"33-37" 4,8*2</t>
  </si>
  <si>
    <t xml:space="preserve">"37-42" 5,7*2</t>
  </si>
  <si>
    <t xml:space="preserve">"42-46" 4,7*2</t>
  </si>
  <si>
    <t xml:space="preserve">"46-55a" 8,0*2</t>
  </si>
  <si>
    <t xml:space="preserve">"48a" 2,3*1</t>
  </si>
  <si>
    <t xml:space="preserve">605121216</t>
  </si>
  <si>
    <t xml:space="preserve">řezivo jehličnaté středové SM jakost I hoblované pro lávky v krovu (LA)  </t>
  </si>
  <si>
    <t xml:space="preserve">721889941</t>
  </si>
  <si>
    <t xml:space="preserve">(2,09+2,18)*1,1</t>
  </si>
  <si>
    <t xml:space="preserve">762795000</t>
  </si>
  <si>
    <t xml:space="preserve">Spojovací prostředky pro montáž prostorových vázaných kcí</t>
  </si>
  <si>
    <t xml:space="preserve">-1846787235</t>
  </si>
  <si>
    <t xml:space="preserve">-287606709</t>
  </si>
  <si>
    <t xml:space="preserve">"19-55a" 1,3*39</t>
  </si>
  <si>
    <t xml:space="preserve">"34/-64/a" 1,3*10</t>
  </si>
  <si>
    <t xml:space="preserve">762331921</t>
  </si>
  <si>
    <t xml:space="preserve">Vyřezání části střešní vazby průřezové plochy řeziva do 224 cm2 délky do 3 m</t>
  </si>
  <si>
    <t xml:space="preserve">-681655634</t>
  </si>
  <si>
    <t xml:space="preserve">"16a-55a" 3,0*3</t>
  </si>
  <si>
    <t xml:space="preserve">618123505</t>
  </si>
  <si>
    <t xml:space="preserve">"16a-55a" 4,0*14</t>
  </si>
  <si>
    <t xml:space="preserve">762331931</t>
  </si>
  <si>
    <t xml:space="preserve">Vyřezání části střešní vazby průřezové plochy řeziva do 288 cm2 délky do 3 m</t>
  </si>
  <si>
    <t xml:space="preserve">313910772</t>
  </si>
  <si>
    <t xml:space="preserve">"37" 2,0*1</t>
  </si>
  <si>
    <t xml:space="preserve">"47/-49/" 2,0*1</t>
  </si>
  <si>
    <t xml:space="preserve">"49/a"2,3*1</t>
  </si>
  <si>
    <t xml:space="preserve">"63/" 2,5*1</t>
  </si>
  <si>
    <t xml:space="preserve">"49" 2,5*1</t>
  </si>
  <si>
    <t xml:space="preserve">762331933</t>
  </si>
  <si>
    <t xml:space="preserve">Vyřezání části střešní vazby průřezové plochy řeziva do 288 cm2 délky do 8 m</t>
  </si>
  <si>
    <t xml:space="preserve">1209313189</t>
  </si>
  <si>
    <t xml:space="preserve">"48" 5,8*1</t>
  </si>
  <si>
    <t xml:space="preserve">-411103520</t>
  </si>
  <si>
    <t xml:space="preserve">"34" 1,8*1</t>
  </si>
  <si>
    <t xml:space="preserve">"74-77" 3,0*1</t>
  </si>
  <si>
    <t xml:space="preserve">"6b" 2,5*1</t>
  </si>
  <si>
    <t xml:space="preserve">"64/"2,0*1</t>
  </si>
  <si>
    <t xml:space="preserve">762331942</t>
  </si>
  <si>
    <t xml:space="preserve">Vyřezání části střešní vazby průřezové plochy řeziva do 450 cm2 délky do 5 m</t>
  </si>
  <si>
    <t xml:space="preserve">1881370185</t>
  </si>
  <si>
    <t xml:space="preserve">"33-36" 3,3*1</t>
  </si>
  <si>
    <t xml:space="preserve">"64/a" 4,5*1</t>
  </si>
  <si>
    <t xml:space="preserve">762331943</t>
  </si>
  <si>
    <t xml:space="preserve">Vyřezání části střešní vazby průřezové plochy řeziva do 450 cm2 délky do 8 m</t>
  </si>
  <si>
    <t xml:space="preserve">-228262380</t>
  </si>
  <si>
    <t xml:space="preserve">"55a-60" 6,0*1</t>
  </si>
  <si>
    <t xml:space="preserve">"59-63" 5,3*1</t>
  </si>
  <si>
    <t xml:space="preserve">762331951</t>
  </si>
  <si>
    <t xml:space="preserve">Vyřezání části střešní vazby průřezové plochy řeziva přes 450 cm2 délky do 3 m</t>
  </si>
  <si>
    <t xml:space="preserve">-1705276706</t>
  </si>
  <si>
    <t xml:space="preserve">"34" 1,6*1</t>
  </si>
  <si>
    <t xml:space="preserve">"64/a" 3,0*1</t>
  </si>
  <si>
    <t xml:space="preserve">"63/-51/" 3,5*1</t>
  </si>
  <si>
    <t xml:space="preserve">-1130438028</t>
  </si>
  <si>
    <t xml:space="preserve">"63/" 4,3*1</t>
  </si>
  <si>
    <t xml:space="preserve">"64" 3,5*1</t>
  </si>
  <si>
    <t xml:space="preserve">762331953</t>
  </si>
  <si>
    <t xml:space="preserve">Vyřezání části střešní vazby průřezové plochy řeziva přes 450 cm2 délky do 8 m</t>
  </si>
  <si>
    <t xml:space="preserve">-1145393992</t>
  </si>
  <si>
    <t xml:space="preserve">"32-33" 6,0*1</t>
  </si>
  <si>
    <t xml:space="preserve">-823565951</t>
  </si>
  <si>
    <t xml:space="preserve">891747718</t>
  </si>
  <si>
    <t xml:space="preserve">762332933</t>
  </si>
  <si>
    <t xml:space="preserve">Montáž doplnění části střešní vazby z hranolů průřezové plochy do 288 cm2</t>
  </si>
  <si>
    <t xml:space="preserve">1531977488</t>
  </si>
  <si>
    <t xml:space="preserve">"39/a" 2,0*1</t>
  </si>
  <si>
    <t xml:space="preserve">762332934</t>
  </si>
  <si>
    <t xml:space="preserve">Montáž doplnění části střešní vazby z hranolů průřezové plochy do 450 cm2</t>
  </si>
  <si>
    <t xml:space="preserve">-816128528</t>
  </si>
  <si>
    <t xml:space="preserve">762332935</t>
  </si>
  <si>
    <t xml:space="preserve">Montáž doplnění části střešní vazby z hranolů průřezové plochy přes 450 cm2</t>
  </si>
  <si>
    <t xml:space="preserve">1815875105</t>
  </si>
  <si>
    <t xml:space="preserve">"51-51/" 8,7*1</t>
  </si>
  <si>
    <t xml:space="preserve">860394366</t>
  </si>
  <si>
    <t xml:space="preserve">"63/" 1</t>
  </si>
  <si>
    <t xml:space="preserve">"64/" 1</t>
  </si>
  <si>
    <t xml:space="preserve">76233293.B</t>
  </si>
  <si>
    <t xml:space="preserve">Celodřevěný plátový spoj s šikmými čely, třemi dubovými kolíky průřezové plochy řeziva do 288 cm2 (spoj B) </t>
  </si>
  <si>
    <t xml:space="preserve">919009448</t>
  </si>
  <si>
    <t xml:space="preserve">"49/a" 1</t>
  </si>
  <si>
    <t xml:space="preserve">"49/" 1</t>
  </si>
  <si>
    <t xml:space="preserve">76233294.B</t>
  </si>
  <si>
    <t xml:space="preserve">Celodřevěný plátový spoj s šikmými čely, třemi dubovými kolíky průřezové plochy řeziva do 450 cm2 (spoj B) </t>
  </si>
  <si>
    <t xml:space="preserve">1540522109</t>
  </si>
  <si>
    <t xml:space="preserve">"34" 1</t>
  </si>
  <si>
    <t xml:space="preserve">"64/a" 1</t>
  </si>
  <si>
    <t xml:space="preserve">"64b" 1</t>
  </si>
  <si>
    <t xml:space="preserve">241866081</t>
  </si>
  <si>
    <t xml:space="preserve">"33-36" 1*2</t>
  </si>
  <si>
    <t xml:space="preserve">"74-77" 1*2</t>
  </si>
  <si>
    <t xml:space="preserve">-252307559</t>
  </si>
  <si>
    <t xml:space="preserve">(0,61+0,16+0,34+0,1+0,06+0,73+0,05+0,05+0,05+0,16+0,06+0,36+0,06+0,07+0,23+0,16+0,07+0,08+0,19+0,07+0,29)*1,1</t>
  </si>
  <si>
    <t xml:space="preserve">1019914688</t>
  </si>
  <si>
    <t xml:space="preserve">(0,7+0,11+0,12+0,25+0,22+0,09)*1,1</t>
  </si>
  <si>
    <t xml:space="preserve">-205590715</t>
  </si>
  <si>
    <t xml:space="preserve">76233912A</t>
  </si>
  <si>
    <t xml:space="preserve">Heverování a vyrovnání krovu s proviz.podchycením - prázdná vazba   </t>
  </si>
  <si>
    <t xml:space="preserve">745912479</t>
  </si>
  <si>
    <t xml:space="preserve">322336234</t>
  </si>
  <si>
    <t xml:space="preserve">"Vi1" 5</t>
  </si>
  <si>
    <t xml:space="preserve">-1483891031</t>
  </si>
  <si>
    <t xml:space="preserve">-255054435</t>
  </si>
  <si>
    <t xml:space="preserve">763</t>
  </si>
  <si>
    <t xml:space="preserve">Konstrukce suché výstavby</t>
  </si>
  <si>
    <t xml:space="preserve">763793124</t>
  </si>
  <si>
    <t xml:space="preserve">Montáž svorníků a šroubů délky do 1000 mm</t>
  </si>
  <si>
    <t xml:space="preserve">-219415873</t>
  </si>
  <si>
    <t xml:space="preserve">"O1" 8</t>
  </si>
  <si>
    <t xml:space="preserve">553621501</t>
  </si>
  <si>
    <t xml:space="preserve">O1 - kovaný svorník M24-780, kovaná hlava 36/36/20, dl. závitu M24 250mm, 1x zákl. nátěr, 2x grafit. nátěr J1</t>
  </si>
  <si>
    <t xml:space="preserve">55201249</t>
  </si>
  <si>
    <t xml:space="preserve">553621502</t>
  </si>
  <si>
    <t xml:space="preserve">O1 - matice M24 čtvercová 36/36/20 , 1x zákl. nátěr, 2x grafit. nátěr J1</t>
  </si>
  <si>
    <t xml:space="preserve">2079419561</t>
  </si>
  <si>
    <t xml:space="preserve">553621503</t>
  </si>
  <si>
    <t xml:space="preserve">O1 - kovaná podložka 80/80/5, 1x díra f25 , 1x zákl. nátěr, 2x grafit. nátěr J1</t>
  </si>
  <si>
    <t xml:space="preserve">2090751595</t>
  </si>
  <si>
    <t xml:space="preserve">998763102</t>
  </si>
  <si>
    <t xml:space="preserve">Přesun hmot tonážní pro dřevostavby v objektech v do 24 m</t>
  </si>
  <si>
    <t xml:space="preserve">507502312</t>
  </si>
  <si>
    <t xml:space="preserve">76194878</t>
  </si>
  <si>
    <t xml:space="preserve">"De16a" 90,0</t>
  </si>
  <si>
    <t xml:space="preserve">286027727</t>
  </si>
  <si>
    <t xml:space="preserve">"De21" 50,0</t>
  </si>
  <si>
    <t xml:space="preserve">1730385691</t>
  </si>
  <si>
    <t xml:space="preserve">"De17" 7</t>
  </si>
  <si>
    <t xml:space="preserve">1270923627</t>
  </si>
  <si>
    <t xml:space="preserve">"De16a" 57</t>
  </si>
  <si>
    <t xml:space="preserve">1149537396</t>
  </si>
  <si>
    <t xml:space="preserve">"N1" 40</t>
  </si>
  <si>
    <t xml:space="preserve">-320488080</t>
  </si>
  <si>
    <t xml:space="preserve">"N1" 4</t>
  </si>
  <si>
    <t xml:space="preserve">1438002472</t>
  </si>
  <si>
    <t xml:space="preserve">"N7" 5</t>
  </si>
  <si>
    <t xml:space="preserve">1575059428</t>
  </si>
  <si>
    <t xml:space="preserve">"N7" 15,0*0,25</t>
  </si>
  <si>
    <t xml:space="preserve">-58625586</t>
  </si>
  <si>
    <t xml:space="preserve">"N12" 11,0</t>
  </si>
  <si>
    <t xml:space="preserve">"N14" 7,0</t>
  </si>
  <si>
    <t xml:space="preserve">"N16" 39,0</t>
  </si>
  <si>
    <t xml:space="preserve">-1382633764</t>
  </si>
  <si>
    <t xml:space="preserve">994762022</t>
  </si>
  <si>
    <t xml:space="preserve">"N13" 9,0</t>
  </si>
  <si>
    <t xml:space="preserve">"N15" 7,5</t>
  </si>
  <si>
    <t xml:space="preserve">"N17" 39,0</t>
  </si>
  <si>
    <t xml:space="preserve">764508134</t>
  </si>
  <si>
    <t xml:space="preserve">Montáž (demontáž) horního dvojitého kolena kruhového svodu</t>
  </si>
  <si>
    <t xml:space="preserve">-1538738920</t>
  </si>
  <si>
    <t xml:space="preserve">"N14a" 1+1</t>
  </si>
  <si>
    <t xml:space="preserve">"N16b" 1+1</t>
  </si>
  <si>
    <t xml:space="preserve">764538423</t>
  </si>
  <si>
    <t xml:space="preserve">Svody kruhové včetně objímek, kolen, odskoků z Cu plechu průměru 125 mm</t>
  </si>
  <si>
    <t xml:space="preserve">-156145989</t>
  </si>
  <si>
    <t xml:space="preserve">"N14a - nový svod" 8,0</t>
  </si>
  <si>
    <t xml:space="preserve">"N14a - nové koleno" 0,5*3</t>
  </si>
  <si>
    <t xml:space="preserve">"N16a - nový svod" 11,0</t>
  </si>
  <si>
    <t xml:space="preserve">"N16a - nové koleno" 0,5*4</t>
  </si>
  <si>
    <t xml:space="preserve">"N16b - nový svod" 6,0</t>
  </si>
  <si>
    <t xml:space="preserve">"N16a - nové koleno" 0,5*3</t>
  </si>
  <si>
    <t xml:space="preserve">1056298347</t>
  </si>
  <si>
    <t xml:space="preserve">"N18" 9,5</t>
  </si>
  <si>
    <t xml:space="preserve">-1095009606</t>
  </si>
  <si>
    <t xml:space="preserve">"N22" 5,0</t>
  </si>
  <si>
    <t xml:space="preserve">"N23" 7,0</t>
  </si>
  <si>
    <t xml:space="preserve">1802985755</t>
  </si>
  <si>
    <t xml:space="preserve">1423194551</t>
  </si>
  <si>
    <t xml:space="preserve">"N19" 9,0</t>
  </si>
  <si>
    <t xml:space="preserve">"N20" 6,0</t>
  </si>
  <si>
    <t xml:space="preserve">"N21" 8,5</t>
  </si>
  <si>
    <t xml:space="preserve">291494956</t>
  </si>
  <si>
    <t xml:space="preserve">967964734</t>
  </si>
  <si>
    <t xml:space="preserve">"N52" 1,5*5</t>
  </si>
  <si>
    <t xml:space="preserve">-48024603</t>
  </si>
  <si>
    <t xml:space="preserve">"N52" 5</t>
  </si>
  <si>
    <t xml:space="preserve">-716535990</t>
  </si>
  <si>
    <t xml:space="preserve">222087560</t>
  </si>
  <si>
    <t xml:space="preserve">"F1" 94,0</t>
  </si>
  <si>
    <t xml:space="preserve">"F2" 30,0</t>
  </si>
  <si>
    <t xml:space="preserve">"F3" 31,0</t>
  </si>
  <si>
    <t xml:space="preserve">"F4" 220,0</t>
  </si>
  <si>
    <t xml:space="preserve">"F5" 33,0</t>
  </si>
  <si>
    <t xml:space="preserve">824968759</t>
  </si>
  <si>
    <t xml:space="preserve">-549209505</t>
  </si>
  <si>
    <t xml:space="preserve">1322978751</t>
  </si>
  <si>
    <t xml:space="preserve">-1133897168</t>
  </si>
  <si>
    <t xml:space="preserve">"N55" 31</t>
  </si>
  <si>
    <t xml:space="preserve">1132941998</t>
  </si>
  <si>
    <t xml:space="preserve">-1775460397</t>
  </si>
  <si>
    <t xml:space="preserve">766</t>
  </si>
  <si>
    <t xml:space="preserve">Konstrukce truhlářské</t>
  </si>
  <si>
    <t xml:space="preserve">766621622</t>
  </si>
  <si>
    <t xml:space="preserve">Montáž dřevěných oken plochy do 1 m2 otevíravých, sklápěcích do zdiva</t>
  </si>
  <si>
    <t xml:space="preserve">1567195114</t>
  </si>
  <si>
    <t xml:space="preserve">"Ok1" 1</t>
  </si>
  <si>
    <t xml:space="preserve">611705201</t>
  </si>
  <si>
    <t xml:space="preserve">Ok1 - dřevěné dubové okno čtyřdílné rozm.930x740 mm, nátěr J2, kování ve stejném stylu jako okna v patře</t>
  </si>
  <si>
    <t xml:space="preserve">1285893567</t>
  </si>
  <si>
    <t xml:space="preserve">Poznámka k položce:
Podrobný popis viz.PD-výpis oken.</t>
  </si>
  <si>
    <t xml:space="preserve">140</t>
  </si>
  <si>
    <t xml:space="preserve">998766103</t>
  </si>
  <si>
    <t xml:space="preserve">Přesun hmot tonážní pro konstrukce truhlářské v objektech v do 24 m</t>
  </si>
  <si>
    <t xml:space="preserve">1175452880</t>
  </si>
  <si>
    <t xml:space="preserve">141</t>
  </si>
  <si>
    <t xml:space="preserve">1312431734</t>
  </si>
  <si>
    <t xml:space="preserve">"stávající konstrukce" 210,0</t>
  </si>
  <si>
    <t xml:space="preserve">"nové konstrukce" 540,0</t>
  </si>
  <si>
    <t xml:space="preserve">142</t>
  </si>
  <si>
    <t xml:space="preserve">2113989343</t>
  </si>
  <si>
    <t xml:space="preserve">143</t>
  </si>
  <si>
    <t xml:space="preserve">-727974188</t>
  </si>
  <si>
    <t xml:space="preserve">"stávající dřevěné konstrukce" 210,0</t>
  </si>
  <si>
    <t xml:space="preserve">144</t>
  </si>
  <si>
    <t xml:space="preserve">78385121A</t>
  </si>
  <si>
    <t xml:space="preserve">Impregnace (petrifikace) dřeva krovu roztokem dle receptury projektu   </t>
  </si>
  <si>
    <t xml:space="preserve">1069969799</t>
  </si>
  <si>
    <t xml:space="preserve">"29" (0,235+0,27)*2*8,0</t>
  </si>
  <si>
    <t xml:space="preserve">03 - 3.etapa - SZ křídlo, SV křídlo</t>
  </si>
  <si>
    <t xml:space="preserve">    7641 - Umělecko řemeslné práce </t>
  </si>
  <si>
    <t xml:space="preserve">289291116</t>
  </si>
  <si>
    <t xml:space="preserve">SV křídlo</t>
  </si>
  <si>
    <t xml:space="preserve">"Z9" 2,0</t>
  </si>
  <si>
    <t xml:space="preserve">SZ křídlo</t>
  </si>
  <si>
    <t xml:space="preserve">314272578.1</t>
  </si>
  <si>
    <t xml:space="preserve">Komínová hlavice z pískovce 900x900x160 mm (komín Ko1) vč frézované drážky a povrchové úpravy, dodávka a montáž </t>
  </si>
  <si>
    <t xml:space="preserve">1186854171</t>
  </si>
  <si>
    <t xml:space="preserve">"K2a" 1</t>
  </si>
  <si>
    <t xml:space="preserve">314272578.2</t>
  </si>
  <si>
    <t xml:space="preserve">Komínová hlavice z pískovce 975x975x160 mm (komín Ko2) vč frézované drážky a povrchové úpravy, dodávka a montáž </t>
  </si>
  <si>
    <t xml:space="preserve">-2029017270</t>
  </si>
  <si>
    <t xml:space="preserve">"K2b" 1</t>
  </si>
  <si>
    <t xml:space="preserve">-90913208</t>
  </si>
  <si>
    <t xml:space="preserve">"Z7" 7,0*0,3*0,2</t>
  </si>
  <si>
    <t xml:space="preserve">-742421604</t>
  </si>
  <si>
    <t xml:space="preserve">-1993454166</t>
  </si>
  <si>
    <t xml:space="preserve">-1198434846</t>
  </si>
  <si>
    <t xml:space="preserve">"K1c" 9</t>
  </si>
  <si>
    <t xml:space="preserve">41527811R</t>
  </si>
  <si>
    <t xml:space="preserve">Kamenická oprava a hydrofobizace kamenné stříšky arkýře z pískovce</t>
  </si>
  <si>
    <t xml:space="preserve">1250157087</t>
  </si>
  <si>
    <t xml:space="preserve">"K3" 1,0*5</t>
  </si>
  <si>
    <t xml:space="preserve">694009118</t>
  </si>
  <si>
    <t xml:space="preserve">"Z8" 10,0*0,3</t>
  </si>
  <si>
    <t xml:space="preserve">262392360</t>
  </si>
  <si>
    <t xml:space="preserve">"Z4" 10,0</t>
  </si>
  <si>
    <t xml:space="preserve">"Z4" 12,0</t>
  </si>
  <si>
    <t xml:space="preserve">-1808746715</t>
  </si>
  <si>
    <t xml:space="preserve">"Z5" 44,0</t>
  </si>
  <si>
    <t xml:space="preserve">"Z5" 30,0</t>
  </si>
  <si>
    <t xml:space="preserve">-1889831642</t>
  </si>
  <si>
    <t xml:space="preserve">"Z3" 53,0*0,6</t>
  </si>
  <si>
    <t xml:space="preserve">"Z3" 26,0*0,6</t>
  </si>
  <si>
    <t xml:space="preserve">"Z7" 7,0*0,6</t>
  </si>
  <si>
    <t xml:space="preserve">"Z10" 7,0*0,3</t>
  </si>
  <si>
    <t xml:space="preserve">833693167</t>
  </si>
  <si>
    <t xml:space="preserve">69,0+140,0+13,0</t>
  </si>
  <si>
    <t xml:space="preserve">73,0+28,0+35,0</t>
  </si>
  <si>
    <t xml:space="preserve">-1726006308</t>
  </si>
  <si>
    <t xml:space="preserve">"De6" 200,0</t>
  </si>
  <si>
    <t xml:space="preserve">-1598381524</t>
  </si>
  <si>
    <t xml:space="preserve">Pult</t>
  </si>
  <si>
    <t xml:space="preserve">"Ok2" 0,7*0,5</t>
  </si>
  <si>
    <t xml:space="preserve">"Ok3" 0,7*0,8</t>
  </si>
  <si>
    <t xml:space="preserve">"Ok4" 0,5*0,7</t>
  </si>
  <si>
    <t xml:space="preserve">-1881700537</t>
  </si>
  <si>
    <t xml:space="preserve">981011111.4</t>
  </si>
  <si>
    <t xml:space="preserve">Demontáž provizorní konstrukce vestavby hoblinové desky, pletivo, rošt z latí a prken postupným rozebíráním</t>
  </si>
  <si>
    <t xml:space="preserve">340395774</t>
  </si>
  <si>
    <t xml:space="preserve">"De14" 90,0</t>
  </si>
  <si>
    <t xml:space="preserve">981011112.1</t>
  </si>
  <si>
    <t xml:space="preserve">Demontáž provizorní konstrukce vestavby omítka na pletivu, sololit, rošt z latí a prken postupným rozebíráním</t>
  </si>
  <si>
    <t xml:space="preserve">-1469670776</t>
  </si>
  <si>
    <t xml:space="preserve">"De12" 64,0</t>
  </si>
  <si>
    <t xml:space="preserve">981011112.2</t>
  </si>
  <si>
    <t xml:space="preserve">Demontáž provizorní konstrukce vestavby omítka na pletivu, rošt z latí a prken postupným rozebíráním</t>
  </si>
  <si>
    <t xml:space="preserve">1754488736</t>
  </si>
  <si>
    <t xml:space="preserve">"De13" 90,0</t>
  </si>
  <si>
    <t xml:space="preserve">-909561891</t>
  </si>
  <si>
    <t xml:space="preserve">"De7" 9,5</t>
  </si>
  <si>
    <t xml:space="preserve">-1200441628</t>
  </si>
  <si>
    <t xml:space="preserve">"Ko1" 2,8*0,8*0,8</t>
  </si>
  <si>
    <t xml:space="preserve">"Ko2" 2,8*0,8*0,8</t>
  </si>
  <si>
    <t xml:space="preserve">1712284392</t>
  </si>
  <si>
    <t xml:space="preserve">"Z3" 53,0*0,5*0,3*0,02</t>
  </si>
  <si>
    <t xml:space="preserve">"Z14" 0,1</t>
  </si>
  <si>
    <t xml:space="preserve">"Z3" 26,0*0,5*0,3*0,02</t>
  </si>
  <si>
    <t xml:space="preserve">598233300</t>
  </si>
  <si>
    <t xml:space="preserve">0,337*2,4</t>
  </si>
  <si>
    <t xml:space="preserve">-2026836769</t>
  </si>
  <si>
    <t xml:space="preserve">"Z3" 53,0*0,5*0,3*0,1</t>
  </si>
  <si>
    <t xml:space="preserve">"Z14" 0,7</t>
  </si>
  <si>
    <t xml:space="preserve">"Z3" 26,0*0,5*0,3*0,1</t>
  </si>
  <si>
    <t xml:space="preserve">"Z7" 4,2*0,3*0,1</t>
  </si>
  <si>
    <t xml:space="preserve">1356242843</t>
  </si>
  <si>
    <t xml:space="preserve">"Z11" 200,0</t>
  </si>
  <si>
    <t xml:space="preserve">423367518</t>
  </si>
  <si>
    <t xml:space="preserve">"V2" 48*0,075</t>
  </si>
  <si>
    <t xml:space="preserve">-848662641</t>
  </si>
  <si>
    <t xml:space="preserve">"V1" 48*0,075</t>
  </si>
  <si>
    <t xml:space="preserve">1359028621</t>
  </si>
  <si>
    <t xml:space="preserve">-763794613</t>
  </si>
  <si>
    <t xml:space="preserve">"Z11" 2,0*20</t>
  </si>
  <si>
    <t xml:space="preserve">98551221A</t>
  </si>
  <si>
    <t xml:space="preserve">Opatrné přenesení zbytků kachlů a střepů </t>
  </si>
  <si>
    <t xml:space="preserve">-669956213</t>
  </si>
  <si>
    <t xml:space="preserve">"De10" 0,5</t>
  </si>
  <si>
    <t xml:space="preserve">539328295</t>
  </si>
  <si>
    <t xml:space="preserve">(31,8+1,2+1,2+1,5*4)*1,5</t>
  </si>
  <si>
    <t xml:space="preserve">(10,2+1,3)*1,5</t>
  </si>
  <si>
    <t xml:space="preserve">(15,7+0,8+0,8+1,5*4)*1,5</t>
  </si>
  <si>
    <t xml:space="preserve">(9,9+1,5)*1,5</t>
  </si>
  <si>
    <t xml:space="preserve">-1193912895</t>
  </si>
  <si>
    <t xml:space="preserve">129,6*30*5</t>
  </si>
  <si>
    <t xml:space="preserve">978838282</t>
  </si>
  <si>
    <t xml:space="preserve">-1967897334</t>
  </si>
  <si>
    <t xml:space="preserve">1789356698</t>
  </si>
  <si>
    <t xml:space="preserve">1237999852</t>
  </si>
  <si>
    <t xml:space="preserve">-488321884</t>
  </si>
  <si>
    <t xml:space="preserve">-2143335783</t>
  </si>
  <si>
    <t xml:space="preserve">(31,8+1,2+1,2+1,5*4)*1,5+10,0</t>
  </si>
  <si>
    <t xml:space="preserve">(15,7+0,8+0,8+1,5*4)*1,5+10,0</t>
  </si>
  <si>
    <t xml:space="preserve">430428404</t>
  </si>
  <si>
    <t xml:space="preserve">329,6*1,1</t>
  </si>
  <si>
    <t xml:space="preserve">1911413222</t>
  </si>
  <si>
    <t xml:space="preserve">-908713545</t>
  </si>
  <si>
    <t xml:space="preserve">927913947</t>
  </si>
  <si>
    <t xml:space="preserve">4*30*5</t>
  </si>
  <si>
    <t xml:space="preserve">1038561044</t>
  </si>
  <si>
    <t xml:space="preserve">1141445897</t>
  </si>
  <si>
    <t xml:space="preserve">935067691</t>
  </si>
  <si>
    <t xml:space="preserve">2084777180</t>
  </si>
  <si>
    <t xml:space="preserve">79728404</t>
  </si>
  <si>
    <t xml:space="preserve">"De8" 320*0,04</t>
  </si>
  <si>
    <t xml:space="preserve">521332321</t>
  </si>
  <si>
    <t xml:space="preserve">997013153</t>
  </si>
  <si>
    <t xml:space="preserve">Vnitrostaveništní doprava suti a vybouraných hmot pro budovy v do 12 m s omezením mechanizace</t>
  </si>
  <si>
    <t xml:space="preserve">1795454565</t>
  </si>
  <si>
    <t xml:space="preserve">-88810409</t>
  </si>
  <si>
    <t xml:space="preserve">-239467754</t>
  </si>
  <si>
    <t xml:space="preserve">80,129*19</t>
  </si>
  <si>
    <t xml:space="preserve">-172899193</t>
  </si>
  <si>
    <t xml:space="preserve">80,129-14,094-33,15</t>
  </si>
  <si>
    <t xml:space="preserve">1409377003</t>
  </si>
  <si>
    <t xml:space="preserve">951433901</t>
  </si>
  <si>
    <t xml:space="preserve">301148189</t>
  </si>
  <si>
    <t xml:space="preserve">-996624446</t>
  </si>
  <si>
    <t xml:space="preserve">-1545805383</t>
  </si>
  <si>
    <t xml:space="preserve">2,783+1,837</t>
  </si>
  <si>
    <t xml:space="preserve">-1576870978</t>
  </si>
  <si>
    <t xml:space="preserve">"De16" 75</t>
  </si>
  <si>
    <t xml:space="preserve">"De16" 40</t>
  </si>
  <si>
    <t xml:space="preserve">-894046491</t>
  </si>
  <si>
    <t xml:space="preserve">762354815</t>
  </si>
  <si>
    <t xml:space="preserve">Demontáž střešních vikýřů volského oka</t>
  </si>
  <si>
    <t xml:space="preserve">-732765416</t>
  </si>
  <si>
    <t xml:space="preserve">"De24" 4,0</t>
  </si>
  <si>
    <t xml:space="preserve">-1046770178</t>
  </si>
  <si>
    <t xml:space="preserve">"De15" 13,0</t>
  </si>
  <si>
    <t xml:space="preserve">"De15" 77,0</t>
  </si>
  <si>
    <t xml:space="preserve">2119016060</t>
  </si>
  <si>
    <t xml:space="preserve">1544913967</t>
  </si>
  <si>
    <t xml:space="preserve">75,0</t>
  </si>
  <si>
    <t xml:space="preserve">40,0</t>
  </si>
  <si>
    <t xml:space="preserve">-2093466521</t>
  </si>
  <si>
    <t xml:space="preserve">(2,0+1,1)*1,1</t>
  </si>
  <si>
    <t xml:space="preserve">-61477618</t>
  </si>
  <si>
    <t xml:space="preserve">"fošna pod bednění" 3,0*13</t>
  </si>
  <si>
    <t xml:space="preserve">"fošna pod bednění" 3,0*12</t>
  </si>
  <si>
    <t xml:space="preserve">173311029</t>
  </si>
  <si>
    <t xml:space="preserve">(0,4+0,4)*1,1</t>
  </si>
  <si>
    <t xml:space="preserve">448961045</t>
  </si>
  <si>
    <t xml:space="preserve">3,41+0,88</t>
  </si>
  <si>
    <t xml:space="preserve">2003136150</t>
  </si>
  <si>
    <t xml:space="preserve">"poškozené bednění" 115,0*2</t>
  </si>
  <si>
    <t xml:space="preserve">-1417210828</t>
  </si>
  <si>
    <t xml:space="preserve">"náhrada poškozeného bednění" 115,0</t>
  </si>
  <si>
    <t xml:space="preserve">762523108</t>
  </si>
  <si>
    <t xml:space="preserve">Položení podlahy z hoblovaných fošen na sraz</t>
  </si>
  <si>
    <t xml:space="preserve">-191263674</t>
  </si>
  <si>
    <t xml:space="preserve">"P8" 3,0*0,2*40</t>
  </si>
  <si>
    <t xml:space="preserve">2101780682</t>
  </si>
  <si>
    <t xml:space="preserve">24,0*0,03*1,1</t>
  </si>
  <si>
    <t xml:space="preserve">1173145082</t>
  </si>
  <si>
    <t xml:space="preserve">-169337409</t>
  </si>
  <si>
    <t xml:space="preserve">SV křídlo - lávka</t>
  </si>
  <si>
    <t xml:space="preserve">"podlaha lávky" 3,7*8</t>
  </si>
  <si>
    <t xml:space="preserve">"podlaha lávky" 4,7*8</t>
  </si>
  <si>
    <t xml:space="preserve">"podlaha lávky" 5,6*8</t>
  </si>
  <si>
    <t xml:space="preserve">"svlak podlahy" 1,2*32</t>
  </si>
  <si>
    <t xml:space="preserve">"zábradlí - madlo" 3,0*14</t>
  </si>
  <si>
    <t xml:space="preserve">"zábradlí - madlo" 3,5*8</t>
  </si>
  <si>
    <t xml:space="preserve">"zábradlí - příčka" 3,0*14</t>
  </si>
  <si>
    <t xml:space="preserve">"zábradlí - příčka" 3,5*8</t>
  </si>
  <si>
    <t xml:space="preserve">"55a-86" 1,7*26</t>
  </si>
  <si>
    <t xml:space="preserve">"55a-87" 1,3*18</t>
  </si>
  <si>
    <t xml:space="preserve">1593914808</t>
  </si>
  <si>
    <t xml:space="preserve">"55a-63" 5,4*2</t>
  </si>
  <si>
    <t xml:space="preserve">"63-67" 4,5*2</t>
  </si>
  <si>
    <t xml:space="preserve">"67-71" 4,7*2</t>
  </si>
  <si>
    <t xml:space="preserve">"71-76" 5,6*2</t>
  </si>
  <si>
    <t xml:space="preserve">"76-81a" 3,7*2</t>
  </si>
  <si>
    <t xml:space="preserve">"81a-86" 3,2*2</t>
  </si>
  <si>
    <t xml:space="preserve">2029102529</t>
  </si>
  <si>
    <t xml:space="preserve">(2,19+2,09)*1,1</t>
  </si>
  <si>
    <t xml:space="preserve">1920512719</t>
  </si>
  <si>
    <t xml:space="preserve">1436341532</t>
  </si>
  <si>
    <t xml:space="preserve">"56-81" 1,3*30</t>
  </si>
  <si>
    <t xml:space="preserve">"65/-81a/" 1,3*10</t>
  </si>
  <si>
    <t xml:space="preserve">"82-96" 1,3*14</t>
  </si>
  <si>
    <t xml:space="preserve">"92a/-96" 1,3*5</t>
  </si>
  <si>
    <t xml:space="preserve">90324496</t>
  </si>
  <si>
    <t xml:space="preserve">"92a/-96" 3,0*2</t>
  </si>
  <si>
    <t xml:space="preserve">"96" 1,0*1</t>
  </si>
  <si>
    <t xml:space="preserve">"96/" 1,0*1</t>
  </si>
  <si>
    <t xml:space="preserve">1199874541</t>
  </si>
  <si>
    <t xml:space="preserve">"56-81" 4,0*12</t>
  </si>
  <si>
    <t xml:space="preserve">"65/-81a/" 4,0*3</t>
  </si>
  <si>
    <t xml:space="preserve">"82-96" 4,0*5</t>
  </si>
  <si>
    <t xml:space="preserve">-1118582130</t>
  </si>
  <si>
    <t xml:space="preserve">"96/" 2,5*1</t>
  </si>
  <si>
    <t xml:space="preserve">-1027828180</t>
  </si>
  <si>
    <t xml:space="preserve">"94-96" 2,5*1</t>
  </si>
  <si>
    <t xml:space="preserve">1709099019</t>
  </si>
  <si>
    <t xml:space="preserve">"66/" 3,2*1</t>
  </si>
  <si>
    <t xml:space="preserve">"64a/-67/" 4,5*1</t>
  </si>
  <si>
    <t xml:space="preserve">"68/-71/" 4,5*1</t>
  </si>
  <si>
    <t xml:space="preserve">"71/" 3,5*1</t>
  </si>
  <si>
    <t xml:space="preserve">"93/-96/" 5,0*1</t>
  </si>
  <si>
    <t xml:space="preserve">-72623974</t>
  </si>
  <si>
    <t xml:space="preserve">"65/" 1,5*1</t>
  </si>
  <si>
    <t xml:space="preserve">"69/" 1,5*1</t>
  </si>
  <si>
    <t xml:space="preserve">"70/" 1,5*1</t>
  </si>
  <si>
    <t xml:space="preserve">"94/" 1,5*1</t>
  </si>
  <si>
    <t xml:space="preserve">-1871685147</t>
  </si>
  <si>
    <t xml:space="preserve">"64/a-67/" 4,1*1</t>
  </si>
  <si>
    <t xml:space="preserve">"71" 3,5*1</t>
  </si>
  <si>
    <t xml:space="preserve">"96/-96" 4,5*1</t>
  </si>
  <si>
    <t xml:space="preserve">-702110129</t>
  </si>
  <si>
    <t xml:space="preserve">1948963381</t>
  </si>
  <si>
    <t xml:space="preserve">-128539682</t>
  </si>
  <si>
    <t xml:space="preserve">-700358498</t>
  </si>
  <si>
    <t xml:space="preserve">1453542880</t>
  </si>
  <si>
    <t xml:space="preserve">"71/" 1</t>
  </si>
  <si>
    <t xml:space="preserve">"96/-96" 1</t>
  </si>
  <si>
    <t xml:space="preserve">-531724520</t>
  </si>
  <si>
    <t xml:space="preserve">"96/" 1</t>
  </si>
  <si>
    <t xml:space="preserve">727602641</t>
  </si>
  <si>
    <t xml:space="preserve">239073474</t>
  </si>
  <si>
    <t xml:space="preserve">"64a/-67/" 1*2</t>
  </si>
  <si>
    <t xml:space="preserve">"68/-71/" 1*2</t>
  </si>
  <si>
    <t xml:space="preserve">"93/-96/" 1</t>
  </si>
  <si>
    <t xml:space="preserve">"94-96" 1*2</t>
  </si>
  <si>
    <t xml:space="preserve">Doplnění vazby krovu - vložení čepu průřezové  plochy řeziva do 224 cm2 (spoj D) </t>
  </si>
  <si>
    <t xml:space="preserve">-765319880</t>
  </si>
  <si>
    <t xml:space="preserve">Poznámka k položce:
Kompletní provedení spoje včetně dodávky kolíků. </t>
  </si>
  <si>
    <t xml:space="preserve">"96" 1</t>
  </si>
  <si>
    <t xml:space="preserve">-1358078928</t>
  </si>
  <si>
    <t xml:space="preserve">(0,47+0,16+0,3+0,09+0,11+0,09+0,26+0,12+0,08)*1,1</t>
  </si>
  <si>
    <t xml:space="preserve">(0,22+0,08+0,1+0,25+0,02+0,02+0,07+0,09)*1,1</t>
  </si>
  <si>
    <t xml:space="preserve">-1287709364</t>
  </si>
  <si>
    <t xml:space="preserve">(0,6+0,15+0,17+0,17)*1,1</t>
  </si>
  <si>
    <t xml:space="preserve">(0,25+0,08+0,16+0,09)*1,1</t>
  </si>
  <si>
    <t xml:space="preserve">-1584163126</t>
  </si>
  <si>
    <t xml:space="preserve">"Vi1" 4</t>
  </si>
  <si>
    <t xml:space="preserve">-1759860358</t>
  </si>
  <si>
    <t xml:space="preserve">-377753453</t>
  </si>
  <si>
    <t xml:space="preserve">1390784916</t>
  </si>
  <si>
    <t xml:space="preserve">352303955</t>
  </si>
  <si>
    <t xml:space="preserve">1418156769</t>
  </si>
  <si>
    <t xml:space="preserve">"De16a" 75,0</t>
  </si>
  <si>
    <t xml:space="preserve">"D1" 36,0</t>
  </si>
  <si>
    <t xml:space="preserve">"De16a" 40,0</t>
  </si>
  <si>
    <t xml:space="preserve">-326111851</t>
  </si>
  <si>
    <t xml:space="preserve">"De21" 29,0</t>
  </si>
  <si>
    <t xml:space="preserve">"De21" 20,0</t>
  </si>
  <si>
    <t xml:space="preserve">-1389359981</t>
  </si>
  <si>
    <t xml:space="preserve">"De17" 2</t>
  </si>
  <si>
    <t xml:space="preserve">1397434339</t>
  </si>
  <si>
    <t xml:space="preserve">"N24" 10,0</t>
  </si>
  <si>
    <t xml:space="preserve">"N28" 18,0</t>
  </si>
  <si>
    <t xml:space="preserve">"N30" 10,5</t>
  </si>
  <si>
    <t xml:space="preserve">"N34" 15,5</t>
  </si>
  <si>
    <t xml:space="preserve">"N36" 7,0</t>
  </si>
  <si>
    <t xml:space="preserve">-1549861131</t>
  </si>
  <si>
    <t xml:space="preserve">"N1" 28</t>
  </si>
  <si>
    <t xml:space="preserve">"N1" 17</t>
  </si>
  <si>
    <t xml:space="preserve">-745472445</t>
  </si>
  <si>
    <t xml:space="preserve">1942214098</t>
  </si>
  <si>
    <t xml:space="preserve">144272858</t>
  </si>
  <si>
    <t xml:space="preserve">-1257567287</t>
  </si>
  <si>
    <t xml:space="preserve">1030630523</t>
  </si>
  <si>
    <t xml:space="preserve">-157644533</t>
  </si>
  <si>
    <t xml:space="preserve">"N25" 10,5</t>
  </si>
  <si>
    <t xml:space="preserve">"N26a" 9,0</t>
  </si>
  <si>
    <t xml:space="preserve">"N29" 18,5</t>
  </si>
  <si>
    <t xml:space="preserve">"N31" 10,5</t>
  </si>
  <si>
    <t xml:space="preserve">"N35" 16,0</t>
  </si>
  <si>
    <t xml:space="preserve">"N37" 7,0</t>
  </si>
  <si>
    <t xml:space="preserve">-1537936813</t>
  </si>
  <si>
    <t xml:space="preserve">"N24a" 1*2</t>
  </si>
  <si>
    <t xml:space="preserve">"N28a" 2*2</t>
  </si>
  <si>
    <t xml:space="preserve">"N30a" 1*2</t>
  </si>
  <si>
    <t xml:space="preserve">"N34a" 1*2</t>
  </si>
  <si>
    <t xml:space="preserve">"N36a" 2*2</t>
  </si>
  <si>
    <t xml:space="preserve">1819829966</t>
  </si>
  <si>
    <t xml:space="preserve">"N28b - nový svod" 3,0</t>
  </si>
  <si>
    <t xml:space="preserve">"N30a - nové koleno" 0,5*1</t>
  </si>
  <si>
    <t xml:space="preserve">"N36b - nové koleno" 0,5*3</t>
  </si>
  <si>
    <t xml:space="preserve">-1967049593</t>
  </si>
  <si>
    <t xml:space="preserve">"N26" 5,0</t>
  </si>
  <si>
    <t xml:space="preserve">"N38" 8,5</t>
  </si>
  <si>
    <t xml:space="preserve">"N39" 5,0</t>
  </si>
  <si>
    <t xml:space="preserve">"N40" 8,5</t>
  </si>
  <si>
    <t xml:space="preserve">-140205974</t>
  </si>
  <si>
    <t xml:space="preserve">"N32" 4,5</t>
  </si>
  <si>
    <t xml:space="preserve">"N40/a" 4,5</t>
  </si>
  <si>
    <t xml:space="preserve">1145122807</t>
  </si>
  <si>
    <t xml:space="preserve">515980157</t>
  </si>
  <si>
    <t xml:space="preserve">"N39a" 7,0</t>
  </si>
  <si>
    <t xml:space="preserve">"N41" 13,0</t>
  </si>
  <si>
    <t xml:space="preserve">2102929174</t>
  </si>
  <si>
    <t xml:space="preserve">-1029595289</t>
  </si>
  <si>
    <t xml:space="preserve">"N52" 1,5*4</t>
  </si>
  <si>
    <t xml:space="preserve">"N52" 1,5*2</t>
  </si>
  <si>
    <t xml:space="preserve">-1252590822</t>
  </si>
  <si>
    <t xml:space="preserve">"N52" 4</t>
  </si>
  <si>
    <t xml:space="preserve">764335423</t>
  </si>
  <si>
    <t xml:space="preserve">Lemování trub, konzol, držáků z Cu plechu střech s krytinou skládanou průměru do 150 mm</t>
  </si>
  <si>
    <t xml:space="preserve">1765592527</t>
  </si>
  <si>
    <t xml:space="preserve">"N33" 2</t>
  </si>
  <si>
    <t xml:space="preserve">Větrací hlavice kanalizace z Cu plechu DN 150 mm se stříškou</t>
  </si>
  <si>
    <t xml:space="preserve">-1208310898</t>
  </si>
  <si>
    <t xml:space="preserve">764131431.1</t>
  </si>
  <si>
    <t xml:space="preserve">Částečné oplechování střechy z Cu plechu (cca 10% plochy střechy) + revize, lokální oprava spojů v celé ploše střechy (cca 33 m2)</t>
  </si>
  <si>
    <t xml:space="preserve">638718769</t>
  </si>
  <si>
    <t xml:space="preserve">Pultová střecha</t>
  </si>
  <si>
    <t xml:space="preserve">"N53" 35,0*0,1</t>
  </si>
  <si>
    <t xml:space="preserve">76413141A</t>
  </si>
  <si>
    <t xml:space="preserve">Nástřešní žlab Ø100 mm + odpad - vyčištění, revize stavu žlabu a háků - lokální oprava</t>
  </si>
  <si>
    <t xml:space="preserve">53662732</t>
  </si>
  <si>
    <t xml:space="preserve">"N54" 1</t>
  </si>
  <si>
    <t xml:space="preserve">76413142A</t>
  </si>
  <si>
    <t xml:space="preserve">DMTZ Horní koleno odpadu  Ø125 mm, oprava a změna napojení na odpad</t>
  </si>
  <si>
    <t xml:space="preserve">1895249686</t>
  </si>
  <si>
    <t xml:space="preserve">764518623</t>
  </si>
  <si>
    <t xml:space="preserve">Svody kruhové včetně objímek, kolen, odskoků z Pz s povrchovou úpravou průměru 125 mm</t>
  </si>
  <si>
    <t xml:space="preserve">-32716492</t>
  </si>
  <si>
    <t xml:space="preserve">"N56" 3,0*4</t>
  </si>
  <si>
    <t xml:space="preserve">"N56" 3,0*1</t>
  </si>
  <si>
    <t xml:space="preserve">1661253121</t>
  </si>
  <si>
    <t xml:space="preserve">7641</t>
  </si>
  <si>
    <t xml:space="preserve">Umělecko řemeslné práce </t>
  </si>
  <si>
    <t xml:space="preserve">76465121A</t>
  </si>
  <si>
    <t xml:space="preserve">Hrotnice - revize stavu a kotvení, nátěr</t>
  </si>
  <si>
    <t xml:space="preserve">-1411260935</t>
  </si>
  <si>
    <t xml:space="preserve">"N27" 1</t>
  </si>
  <si>
    <t xml:space="preserve">76465122A</t>
  </si>
  <si>
    <t xml:space="preserve">Klempířský vnitřní kužel kytice z Cu plechu tl.1,0mm</t>
  </si>
  <si>
    <t xml:space="preserve">908142439</t>
  </si>
  <si>
    <t xml:space="preserve">"N27" 2</t>
  </si>
  <si>
    <t xml:space="preserve">76465123A</t>
  </si>
  <si>
    <t xml:space="preserve">Klempířská kytice, čtyřramenná z Cu plechu - kopie historického prvku</t>
  </si>
  <si>
    <t xml:space="preserve">-322905206</t>
  </si>
  <si>
    <t xml:space="preserve">"N27" 4</t>
  </si>
  <si>
    <t xml:space="preserve">76465124A</t>
  </si>
  <si>
    <t xml:space="preserve">Oplechování paty hrotnice z Cu plechu</t>
  </si>
  <si>
    <t xml:space="preserve">-1975209314</t>
  </si>
  <si>
    <t xml:space="preserve">-646746868</t>
  </si>
  <si>
    <t xml:space="preserve">"C1" 82,0</t>
  </si>
  <si>
    <t xml:space="preserve">"C2" 165,0</t>
  </si>
  <si>
    <t xml:space="preserve">"B1" 89,0</t>
  </si>
  <si>
    <t xml:space="preserve">"B2" 37,0</t>
  </si>
  <si>
    <t xml:space="preserve">"B3" 43,0</t>
  </si>
  <si>
    <t xml:space="preserve">1540495023</t>
  </si>
  <si>
    <t xml:space="preserve">-317841267</t>
  </si>
  <si>
    <t xml:space="preserve">463886725</t>
  </si>
  <si>
    <t xml:space="preserve">-1704161066</t>
  </si>
  <si>
    <t xml:space="preserve">"N55" 24</t>
  </si>
  <si>
    <t xml:space="preserve">"N55" 14</t>
  </si>
  <si>
    <t xml:space="preserve">737408454</t>
  </si>
  <si>
    <t xml:space="preserve">1940085522</t>
  </si>
  <si>
    <t xml:space="preserve">766674811</t>
  </si>
  <si>
    <t xml:space="preserve">Demontáž střešního okna hladká krytina do 45°</t>
  </si>
  <si>
    <t xml:space="preserve">1960616156</t>
  </si>
  <si>
    <t xml:space="preserve">"De18" 1</t>
  </si>
  <si>
    <t xml:space="preserve">"De19" 1</t>
  </si>
  <si>
    <t xml:space="preserve">1091722697</t>
  </si>
  <si>
    <t xml:space="preserve">"Ok2" 1</t>
  </si>
  <si>
    <t xml:space="preserve">"Ok3" 1</t>
  </si>
  <si>
    <t xml:space="preserve">"Ok4" 1</t>
  </si>
  <si>
    <t xml:space="preserve">611705202</t>
  </si>
  <si>
    <t xml:space="preserve">Ok2 - dřevěné dubové okno čtyřdílné rozm.470x660 mm, nátěr J2, kování ve stejném stylu jako okna v patře</t>
  </si>
  <si>
    <t xml:space="preserve">-815131178</t>
  </si>
  <si>
    <t xml:space="preserve">611705203</t>
  </si>
  <si>
    <t xml:space="preserve">Ok3 - dřevěné dubové okno čtyřdílné rozm.735x765 mm, nátěr J2, kování ve stejném stylu jako okna v patře</t>
  </si>
  <si>
    <t xml:space="preserve">-766581093</t>
  </si>
  <si>
    <t xml:space="preserve">611705204</t>
  </si>
  <si>
    <t xml:space="preserve">Ok4 - dřevěné dubové okno čtyřdílné rozm.465x680 mm, nátěr J2, kování ve stejném stylu jako okna v patře</t>
  </si>
  <si>
    <t xml:space="preserve">405288963</t>
  </si>
  <si>
    <t xml:space="preserve">292885283</t>
  </si>
  <si>
    <t xml:space="preserve">145</t>
  </si>
  <si>
    <t xml:space="preserve">390737484</t>
  </si>
  <si>
    <t xml:space="preserve">"stávající konstrukce" 385,0</t>
  </si>
  <si>
    <t xml:space="preserve">"nové konstrukce" 650,0</t>
  </si>
  <si>
    <t xml:space="preserve">146</t>
  </si>
  <si>
    <t xml:space="preserve">-1254259876</t>
  </si>
  <si>
    <t xml:space="preserve">"stávající dřevěné konstrukce" 385,0</t>
  </si>
  <si>
    <t xml:space="preserve">147</t>
  </si>
  <si>
    <t xml:space="preserve">680268045</t>
  </si>
</sst>
</file>

<file path=xl/styles.xml><?xml version="1.0" encoding="utf-8"?>
<styleSheet xmlns="http://schemas.openxmlformats.org/spreadsheetml/2006/main">
  <numFmts count="7">
    <numFmt numFmtId="164" formatCode="General"/>
    <numFmt numFmtId="165" formatCode="#,##0.00"/>
    <numFmt numFmtId="166" formatCode="#,##0.00%"/>
    <numFmt numFmtId="167" formatCode="DD\.MM\.YYYY"/>
    <numFmt numFmtId="168" formatCode="#,##0.00000"/>
    <numFmt numFmtId="169" formatCode="@"/>
    <numFmt numFmtId="170" formatCode="#,##0.000"/>
  </numFmts>
  <fonts count="40">
    <font>
      <sz val="8"/>
      <name val="Trebuchet MS"/>
      <family val="2"/>
      <charset val="1"/>
    </font>
    <font>
      <sz val="10"/>
      <name val="Arial"/>
      <family val="0"/>
      <charset val="238"/>
    </font>
    <font>
      <sz val="10"/>
      <name val="Arial"/>
      <family val="0"/>
      <charset val="238"/>
    </font>
    <font>
      <sz val="10"/>
      <name val="Arial"/>
      <family val="0"/>
      <charset val="238"/>
    </font>
    <font>
      <sz val="8"/>
      <color rgb="FFFAE682"/>
      <name val="Trebuchet MS"/>
      <family val="0"/>
      <charset val="1"/>
    </font>
    <font>
      <sz val="10"/>
      <name val="Trebuchet MS"/>
      <family val="0"/>
      <charset val="1"/>
    </font>
    <font>
      <sz val="10"/>
      <color rgb="FF960000"/>
      <name val="Trebuchet MS"/>
      <family val="0"/>
      <charset val="1"/>
    </font>
    <font>
      <u val="single"/>
      <sz val="10"/>
      <color rgb="FF0000FF"/>
      <name val="Trebuchet MS"/>
      <family val="0"/>
      <charset val="1"/>
    </font>
    <font>
      <u val="single"/>
      <sz val="11"/>
      <color rgb="FF0000FF"/>
      <name val="Calibri"/>
      <family val="0"/>
      <charset val="1"/>
    </font>
    <font>
      <sz val="8"/>
      <color rgb="FF3366FF"/>
      <name val="Trebuchet MS"/>
      <family val="0"/>
      <charset val="1"/>
    </font>
    <font>
      <b val="true"/>
      <sz val="16"/>
      <name val="Trebuchet MS"/>
      <family val="0"/>
      <charset val="1"/>
    </font>
    <font>
      <sz val="9"/>
      <color rgb="FF969696"/>
      <name val="Trebuchet MS"/>
      <family val="0"/>
      <charset val="1"/>
    </font>
    <font>
      <sz val="9"/>
      <name val="Trebuchet MS"/>
      <family val="0"/>
      <charset val="1"/>
    </font>
    <font>
      <b val="true"/>
      <sz val="12"/>
      <name val="Trebuchet MS"/>
      <family val="0"/>
      <charset val="1"/>
    </font>
    <font>
      <b val="true"/>
      <sz val="10"/>
      <name val="Trebuchet MS"/>
      <family val="0"/>
      <charset val="1"/>
    </font>
    <font>
      <sz val="8"/>
      <color rgb="FF969696"/>
      <name val="Trebuchet MS"/>
      <family val="0"/>
      <charset val="1"/>
    </font>
    <font>
      <b val="true"/>
      <sz val="8"/>
      <color rgb="FF969696"/>
      <name val="Trebuchet MS"/>
      <family val="0"/>
      <charset val="1"/>
    </font>
    <font>
      <b val="true"/>
      <sz val="9"/>
      <name val="Trebuchet MS"/>
      <family val="0"/>
      <charset val="1"/>
    </font>
    <font>
      <sz val="12"/>
      <color rgb="FF969696"/>
      <name val="Trebuchet MS"/>
      <family val="0"/>
      <charset val="1"/>
    </font>
    <font>
      <b val="true"/>
      <sz val="12"/>
      <color rgb="FF960000"/>
      <name val="Trebuchet MS"/>
      <family val="0"/>
      <charset val="1"/>
    </font>
    <font>
      <sz val="12"/>
      <name val="Trebuchet MS"/>
      <family val="0"/>
      <charset val="1"/>
    </font>
    <font>
      <sz val="18"/>
      <color rgb="FF0000FF"/>
      <name val="Wingdings 2"/>
      <family val="0"/>
      <charset val="1"/>
    </font>
    <font>
      <sz val="11"/>
      <name val="Trebuchet MS"/>
      <family val="0"/>
      <charset val="1"/>
    </font>
    <font>
      <b val="true"/>
      <sz val="11"/>
      <color rgb="FF003366"/>
      <name val="Trebuchet MS"/>
      <family val="0"/>
      <charset val="1"/>
    </font>
    <font>
      <sz val="11"/>
      <color rgb="FF003366"/>
      <name val="Trebuchet MS"/>
      <family val="0"/>
      <charset val="1"/>
    </font>
    <font>
      <b val="true"/>
      <sz val="11"/>
      <name val="Trebuchet MS"/>
      <family val="0"/>
      <charset val="1"/>
    </font>
    <font>
      <sz val="11"/>
      <color rgb="FF969696"/>
      <name val="Trebuchet MS"/>
      <family val="0"/>
      <charset val="1"/>
    </font>
    <font>
      <sz val="10"/>
      <color rgb="FF0000FF"/>
      <name val="Trebuchet MS"/>
      <family val="0"/>
      <charset val="1"/>
    </font>
    <font>
      <b val="true"/>
      <sz val="12"/>
      <color rgb="FF800000"/>
      <name val="Trebuchet MS"/>
      <family val="0"/>
      <charset val="1"/>
    </font>
    <font>
      <sz val="12"/>
      <color rgb="FF003366"/>
      <name val="Trebuchet MS"/>
      <family val="0"/>
      <charset val="1"/>
    </font>
    <font>
      <sz val="10"/>
      <color rgb="FF003366"/>
      <name val="Trebuchet MS"/>
      <family val="0"/>
      <charset val="1"/>
    </font>
    <font>
      <sz val="8"/>
      <color rgb="FF960000"/>
      <name val="Trebuchet MS"/>
      <family val="0"/>
      <charset val="1"/>
    </font>
    <font>
      <b val="true"/>
      <sz val="8"/>
      <name val="Trebuchet MS"/>
      <family val="0"/>
      <charset val="1"/>
    </font>
    <font>
      <sz val="8"/>
      <color rgb="FF003366"/>
      <name val="Trebuchet MS"/>
      <family val="0"/>
      <charset val="1"/>
    </font>
    <font>
      <sz val="7"/>
      <color rgb="FF969696"/>
      <name val="Trebuchet MS"/>
      <family val="0"/>
      <charset val="1"/>
    </font>
    <font>
      <i val="true"/>
      <sz val="7"/>
      <color rgb="FF969696"/>
      <name val="Trebuchet MS"/>
      <family val="0"/>
      <charset val="1"/>
    </font>
    <font>
      <sz val="8"/>
      <color rgb="FF800080"/>
      <name val="Trebuchet MS"/>
      <family val="0"/>
      <charset val="1"/>
    </font>
    <font>
      <sz val="8"/>
      <color rgb="FF505050"/>
      <name val="Trebuchet MS"/>
      <family val="0"/>
      <charset val="1"/>
    </font>
    <font>
      <sz val="8"/>
      <color rgb="FFFF0000"/>
      <name val="Trebuchet MS"/>
      <family val="0"/>
      <charset val="1"/>
    </font>
    <font>
      <i val="true"/>
      <sz val="8"/>
      <color rgb="FF0000FF"/>
      <name val="Trebuchet MS"/>
      <family val="0"/>
      <charset val="1"/>
    </font>
  </fonts>
  <fills count="6">
    <fill>
      <patternFill patternType="none"/>
    </fill>
    <fill>
      <patternFill patternType="gray125"/>
    </fill>
    <fill>
      <patternFill patternType="solid">
        <fgColor rgb="FFFAE682"/>
        <bgColor rgb="FFFFCC99"/>
      </patternFill>
    </fill>
    <fill>
      <patternFill patternType="solid">
        <fgColor rgb="FFC0C0C0"/>
        <bgColor rgb="FFBEBEBE"/>
      </patternFill>
    </fill>
    <fill>
      <patternFill patternType="solid">
        <fgColor rgb="FFBEBEBE"/>
        <bgColor rgb="FFC0C0C0"/>
      </patternFill>
    </fill>
    <fill>
      <patternFill patternType="solid">
        <fgColor rgb="FFD2D2D2"/>
        <bgColor rgb="FFC0C0C0"/>
      </patternFill>
    </fill>
  </fills>
  <borders count="28">
    <border diagonalUp="false" diagonalDown="false">
      <left/>
      <right/>
      <top/>
      <bottom/>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right/>
      <top style="hair"/>
      <bottom/>
      <diagonal/>
    </border>
    <border diagonalUp="false" diagonalDown="false">
      <left/>
      <right/>
      <top/>
      <bottom style="hair"/>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hair">
        <color rgb="FF969696"/>
      </left>
      <right/>
      <top style="hair">
        <color rgb="FF969696"/>
      </top>
      <bottom/>
      <diagonal/>
    </border>
    <border diagonalUp="false" diagonalDown="false">
      <left/>
      <right/>
      <top style="hair">
        <color rgb="FF969696"/>
      </top>
      <bottom/>
      <diagonal/>
    </border>
    <border diagonalUp="false" diagonalDown="false">
      <left/>
      <right style="hair">
        <color rgb="FF969696"/>
      </right>
      <top style="hair">
        <color rgb="FF969696"/>
      </top>
      <bottom/>
      <diagonal/>
    </border>
    <border diagonalUp="false" diagonalDown="false">
      <left/>
      <right style="hair">
        <color rgb="FF969696"/>
      </right>
      <top/>
      <bottom/>
      <diagonal/>
    </border>
    <border diagonalUp="false" diagonalDown="false">
      <left style="hair">
        <color rgb="FF969696"/>
      </left>
      <right/>
      <top style="hair">
        <color rgb="FF969696"/>
      </top>
      <bottom style="hair">
        <color rgb="FF969696"/>
      </bottom>
      <diagonal/>
    </border>
    <border diagonalUp="false" diagonalDown="false">
      <left/>
      <right/>
      <top style="hair">
        <color rgb="FF969696"/>
      </top>
      <bottom style="hair">
        <color rgb="FF969696"/>
      </bottom>
      <diagonal/>
    </border>
    <border diagonalUp="false" diagonalDown="false">
      <left/>
      <right style="hair">
        <color rgb="FF969696"/>
      </right>
      <top style="hair">
        <color rgb="FF969696"/>
      </top>
      <bottom style="hair">
        <color rgb="FF969696"/>
      </bottom>
      <diagonal/>
    </border>
    <border diagonalUp="false" diagonalDown="false">
      <left style="hair">
        <color rgb="FF969696"/>
      </left>
      <right/>
      <top/>
      <bottom/>
      <diagonal/>
    </border>
    <border diagonalUp="false" diagonalDown="false">
      <left style="hair">
        <color rgb="FF969696"/>
      </left>
      <right/>
      <top/>
      <bottom style="hair">
        <color rgb="FF969696"/>
      </bottom>
      <diagonal/>
    </border>
    <border diagonalUp="false" diagonalDown="false">
      <left/>
      <right/>
      <top/>
      <bottom style="hair">
        <color rgb="FF969696"/>
      </bottom>
      <diagonal/>
    </border>
    <border diagonalUp="false" diagonalDown="false">
      <left/>
      <right style="hair">
        <color rgb="FF969696"/>
      </right>
      <top/>
      <bottom style="hair">
        <color rgb="FF969696"/>
      </bottom>
      <diagonal/>
    </border>
    <border diagonalUp="false" diagonalDown="false">
      <left/>
      <right style="thin"/>
      <top style="hair">
        <color rgb="FF969696"/>
      </top>
      <bottom/>
      <diagonal/>
    </border>
    <border diagonalUp="false" diagonalDown="false">
      <left/>
      <right style="thin"/>
      <top style="hair"/>
      <bottom style="hair"/>
      <diagonal/>
    </border>
    <border diagonalUp="false" diagonalDown="false">
      <left style="hair">
        <color rgb="FF969696"/>
      </left>
      <right style="hair">
        <color rgb="FF969696"/>
      </right>
      <top style="hair">
        <color rgb="FF969696"/>
      </top>
      <bottom style="hair">
        <color rgb="FF969696"/>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8" fillId="0" borderId="0" applyFont="true" applyBorder="false" applyAlignment="true" applyProtection="false">
      <alignment horizontal="general" vertical="bottom" textRotation="0" wrapText="false" indent="0" shrinkToFit="false"/>
    </xf>
  </cellStyleXfs>
  <cellXfs count="21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left" vertical="center" textRotation="0" wrapText="false" indent="0" shrinkToFit="false"/>
      <protection locked="true" hidden="false"/>
    </xf>
    <xf numFmtId="164" fontId="5" fillId="2" borderId="0" xfId="0" applyFont="true" applyBorder="false" applyAlignment="true" applyProtection="true">
      <alignment horizontal="general"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7" fillId="2" borderId="0" xfId="20" applyFont="true" applyBorder="true" applyAlignment="true" applyProtection="true">
      <alignment horizontal="general" vertical="center" textRotation="0" wrapText="false" indent="0" shrinkToFit="false"/>
      <protection locked="true" hidden="false"/>
    </xf>
    <xf numFmtId="164" fontId="8" fillId="2" borderId="0" xfId="20" applyFont="false" applyBorder="true" applyAlignment="true" applyProtection="tru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9" fillId="3" borderId="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10" fillId="0" borderId="0" xfId="0" applyFont="true" applyBorder="true" applyAlignment="true" applyProtection="false">
      <alignment horizontal="left" vertical="center"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left" vertical="center" textRotation="0" wrapText="false" indent="0" shrinkToFit="false"/>
      <protection locked="true" hidden="false"/>
    </xf>
    <xf numFmtId="164" fontId="11" fillId="0" borderId="0" xfId="0" applyFont="true" applyBorder="true" applyAlignment="true" applyProtection="false">
      <alignment horizontal="left" vertical="top" textRotation="0" wrapText="false" indent="0" shrinkToFit="false"/>
      <protection locked="true" hidden="false"/>
    </xf>
    <xf numFmtId="164" fontId="12" fillId="0" borderId="0" xfId="0" applyFont="true" applyBorder="true" applyAlignment="true" applyProtection="false">
      <alignment horizontal="left" vertical="center" textRotation="0" wrapText="false" indent="0" shrinkToFit="false"/>
      <protection locked="true" hidden="false"/>
    </xf>
    <xf numFmtId="164" fontId="13" fillId="0" borderId="0" xfId="0" applyFont="true" applyBorder="true" applyAlignment="true" applyProtection="false">
      <alignment horizontal="left" vertical="top" textRotation="0" wrapText="false" indent="0" shrinkToFit="false"/>
      <protection locked="true" hidden="false"/>
    </xf>
    <xf numFmtId="164" fontId="13" fillId="0" borderId="0" xfId="0" applyFont="true" applyBorder="true" applyAlignment="true" applyProtection="false">
      <alignment horizontal="left" vertical="top" textRotation="0" wrapText="true" indent="0" shrinkToFit="false"/>
      <protection locked="true" hidden="false"/>
    </xf>
    <xf numFmtId="164" fontId="11" fillId="0" borderId="0" xfId="0" applyFont="true" applyBorder="true" applyAlignment="true" applyProtection="false">
      <alignment horizontal="left" vertical="center" textRotation="0" wrapText="false" indent="0" shrinkToFit="false"/>
      <protection locked="true" hidden="false"/>
    </xf>
    <xf numFmtId="164" fontId="12" fillId="0" borderId="0" xfId="0" applyFont="true" applyBorder="true" applyAlignment="true" applyProtection="false">
      <alignment horizontal="left" vertical="center" textRotation="0" wrapText="true" indent="0" shrinkToFit="false"/>
      <protection locked="true" hidden="false"/>
    </xf>
    <xf numFmtId="164" fontId="0" fillId="0" borderId="6"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0" fillId="0" borderId="4"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center" textRotation="0" wrapText="false" indent="0" shrinkToFit="false"/>
      <protection locked="true" hidden="false"/>
    </xf>
    <xf numFmtId="164" fontId="14" fillId="0" borderId="7" xfId="0" applyFont="true" applyBorder="true" applyAlignment="true" applyProtection="false">
      <alignment horizontal="left" vertical="center" textRotation="0" wrapText="false" indent="0" shrinkToFit="false"/>
      <protection locked="true" hidden="false"/>
    </xf>
    <xf numFmtId="164" fontId="0" fillId="0" borderId="7" xfId="0" applyFont="true" applyBorder="true" applyAlignment="true" applyProtection="false">
      <alignment horizontal="general" vertical="center" textRotation="0" wrapText="false" indent="0" shrinkToFit="false"/>
      <protection locked="true" hidden="false"/>
    </xf>
    <xf numFmtId="165" fontId="14" fillId="0" borderId="7" xfId="0" applyFont="true" applyBorder="true" applyAlignment="true" applyProtection="false">
      <alignment horizontal="general" vertical="center" textRotation="0" wrapText="false" indent="0" shrinkToFit="false"/>
      <protection locked="true" hidden="false"/>
    </xf>
    <xf numFmtId="164" fontId="0" fillId="0" borderId="5" xfId="0" applyFont="true" applyBorder="true" applyAlignment="true" applyProtection="false">
      <alignment horizontal="general" vertical="center" textRotation="0" wrapText="false" indent="0" shrinkToFit="false"/>
      <protection locked="true" hidden="false"/>
    </xf>
    <xf numFmtId="164" fontId="15" fillId="0" borderId="0" xfId="0" applyFont="true" applyBorder="true" applyAlignment="true" applyProtection="false">
      <alignment horizontal="right" vertical="center" textRotation="0" wrapText="false" indent="0" shrinkToFit="false"/>
      <protection locked="true" hidden="false"/>
    </xf>
    <xf numFmtId="164" fontId="15" fillId="0" borderId="0" xfId="0" applyFont="true" applyBorder="false" applyAlignment="true" applyProtection="false">
      <alignment horizontal="general" vertical="center" textRotation="0" wrapText="false" indent="0" shrinkToFit="false"/>
      <protection locked="true" hidden="false"/>
    </xf>
    <xf numFmtId="164" fontId="15" fillId="0" borderId="4" xfId="0" applyFont="true" applyBorder="true" applyAlignment="true" applyProtection="false">
      <alignment horizontal="general" vertical="center" textRotation="0" wrapText="false" indent="0" shrinkToFit="false"/>
      <protection locked="true" hidden="false"/>
    </xf>
    <xf numFmtId="164" fontId="15" fillId="0" borderId="0" xfId="0" applyFont="true" applyBorder="true" applyAlignment="true" applyProtection="false">
      <alignment horizontal="general" vertical="center" textRotation="0" wrapText="false" indent="0" shrinkToFit="false"/>
      <protection locked="true" hidden="false"/>
    </xf>
    <xf numFmtId="164" fontId="15" fillId="0" borderId="0" xfId="0" applyFont="true" applyBorder="true" applyAlignment="true" applyProtection="false">
      <alignment horizontal="left" vertical="center" textRotation="0" wrapText="false" indent="0" shrinkToFit="false"/>
      <protection locked="true" hidden="false"/>
    </xf>
    <xf numFmtId="166" fontId="15" fillId="0" borderId="0" xfId="0" applyFont="true" applyBorder="true" applyAlignment="true" applyProtection="false">
      <alignment horizontal="center" vertical="center" textRotation="0" wrapText="false" indent="0" shrinkToFit="false"/>
      <protection locked="true" hidden="false"/>
    </xf>
    <xf numFmtId="165" fontId="16" fillId="0" borderId="0" xfId="0" applyFont="true" applyBorder="true" applyAlignment="true" applyProtection="false">
      <alignment horizontal="general" vertical="center" textRotation="0" wrapText="false" indent="0" shrinkToFit="false"/>
      <protection locked="true" hidden="false"/>
    </xf>
    <xf numFmtId="164" fontId="15" fillId="0" borderId="5" xfId="0" applyFont="true" applyBorder="true" applyAlignment="true" applyProtection="false">
      <alignment horizontal="general" vertical="center" textRotation="0" wrapText="false" indent="0" shrinkToFit="false"/>
      <protection locked="true" hidden="false"/>
    </xf>
    <xf numFmtId="164" fontId="0" fillId="4" borderId="0" xfId="0" applyFont="true" applyBorder="true" applyAlignment="true" applyProtection="false">
      <alignment horizontal="general" vertical="center" textRotation="0" wrapText="false" indent="0" shrinkToFit="false"/>
      <protection locked="true" hidden="false"/>
    </xf>
    <xf numFmtId="164" fontId="13" fillId="4" borderId="8" xfId="0" applyFont="true" applyBorder="true" applyAlignment="true" applyProtection="false">
      <alignment horizontal="left" vertical="center" textRotation="0" wrapText="false" indent="0" shrinkToFit="false"/>
      <protection locked="true" hidden="false"/>
    </xf>
    <xf numFmtId="164" fontId="0" fillId="4" borderId="9" xfId="0" applyFont="true" applyBorder="true" applyAlignment="true" applyProtection="false">
      <alignment horizontal="general" vertical="center" textRotation="0" wrapText="false" indent="0" shrinkToFit="false"/>
      <protection locked="true" hidden="false"/>
    </xf>
    <xf numFmtId="164" fontId="13" fillId="4" borderId="9" xfId="0" applyFont="true" applyBorder="true" applyAlignment="true" applyProtection="false">
      <alignment horizontal="center" vertical="center" textRotation="0" wrapText="false" indent="0" shrinkToFit="false"/>
      <protection locked="true" hidden="false"/>
    </xf>
    <xf numFmtId="164" fontId="13" fillId="4" borderId="9" xfId="0" applyFont="true" applyBorder="true" applyAlignment="true" applyProtection="false">
      <alignment horizontal="left" vertical="center" textRotation="0" wrapText="false" indent="0" shrinkToFit="false"/>
      <protection locked="true" hidden="false"/>
    </xf>
    <xf numFmtId="165" fontId="13" fillId="4" borderId="10" xfId="0" applyFont="true" applyBorder="true" applyAlignment="true" applyProtection="false">
      <alignment horizontal="general" vertical="center" textRotation="0" wrapText="false" indent="0" shrinkToFit="false"/>
      <protection locked="true" hidden="false"/>
    </xf>
    <xf numFmtId="164" fontId="0" fillId="4" borderId="5" xfId="0" applyFont="true" applyBorder="true" applyAlignment="true" applyProtection="false">
      <alignment horizontal="general" vertical="center" textRotation="0" wrapText="false" indent="0" shrinkToFit="false"/>
      <protection locked="true" hidden="false"/>
    </xf>
    <xf numFmtId="164" fontId="0" fillId="0" borderId="11" xfId="0" applyFont="true" applyBorder="true" applyAlignment="true" applyProtection="false">
      <alignment horizontal="general" vertical="center" textRotation="0" wrapText="false" indent="0" shrinkToFit="false"/>
      <protection locked="true" hidden="false"/>
    </xf>
    <xf numFmtId="164" fontId="0" fillId="0" borderId="12" xfId="0" applyFont="true" applyBorder="true" applyAlignment="true" applyProtection="false">
      <alignment horizontal="general" vertical="center" textRotation="0" wrapText="false" indent="0" shrinkToFit="false"/>
      <protection locked="true" hidden="false"/>
    </xf>
    <xf numFmtId="164" fontId="0" fillId="0" borderId="13" xfId="0" applyFont="true" applyBorder="true" applyAlignment="true" applyProtection="false">
      <alignment horizontal="general" vertical="center" textRotation="0" wrapText="false" indent="0" shrinkToFit="false"/>
      <protection locked="true" hidden="false"/>
    </xf>
    <xf numFmtId="164" fontId="0" fillId="0" borderId="1"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false">
      <alignment horizontal="general" vertical="center" textRotation="0" wrapText="false" indent="0" shrinkToFit="false"/>
      <protection locked="true" hidden="false"/>
    </xf>
    <xf numFmtId="164" fontId="10" fillId="0" borderId="0" xfId="0" applyFont="true" applyBorder="false" applyAlignment="true" applyProtection="false">
      <alignment horizontal="left" vertical="center" textRotation="0" wrapText="false" indent="0" shrinkToFit="fals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xf numFmtId="164" fontId="12" fillId="0" borderId="4" xfId="0" applyFont="true" applyBorder="true" applyAlignment="true" applyProtection="false">
      <alignment horizontal="general" vertical="center" textRotation="0" wrapText="false" indent="0" shrinkToFit="false"/>
      <protection locked="true" hidden="false"/>
    </xf>
    <xf numFmtId="164" fontId="11" fillId="0" borderId="0" xfId="0" applyFont="true" applyBorder="false" applyAlignment="true" applyProtection="false">
      <alignment horizontal="left" vertical="center"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4" fontId="13" fillId="0" borderId="4" xfId="0" applyFont="true" applyBorder="true" applyAlignment="true" applyProtection="false">
      <alignment horizontal="general" vertical="center" textRotation="0" wrapText="false" indent="0" shrinkToFit="false"/>
      <protection locked="true" hidden="false"/>
    </xf>
    <xf numFmtId="164" fontId="13" fillId="0" borderId="0" xfId="0" applyFont="true" applyBorder="false" applyAlignment="true" applyProtection="false">
      <alignment horizontal="left" vertical="center" textRotation="0" wrapText="false" indent="0" shrinkToFit="false"/>
      <protection locked="true" hidden="false"/>
    </xf>
    <xf numFmtId="164" fontId="13" fillId="0" borderId="0" xfId="0" applyFont="true" applyBorder="true" applyAlignment="true" applyProtection="false">
      <alignment horizontal="left" vertical="center" textRotation="0" wrapText="true" indent="0" shrinkToFit="false"/>
      <protection locked="true" hidden="false"/>
    </xf>
    <xf numFmtId="164" fontId="17" fillId="0" borderId="0" xfId="0" applyFont="true" applyBorder="false" applyAlignment="true" applyProtection="false">
      <alignment horizontal="general" vertical="center" textRotation="0" wrapText="false" indent="0" shrinkToFit="false"/>
      <protection locked="true" hidden="false"/>
    </xf>
    <xf numFmtId="167" fontId="12" fillId="0" borderId="0" xfId="0" applyFont="true" applyBorder="true" applyAlignment="true" applyProtection="false">
      <alignment horizontal="left" vertical="center" textRotation="0" wrapText="false" indent="0" shrinkToFit="false"/>
      <protection locked="true" hidden="false"/>
    </xf>
    <xf numFmtId="164" fontId="12" fillId="0" borderId="0" xfId="0" applyFont="true" applyBorder="true" applyAlignment="true" applyProtection="false">
      <alignment horizontal="general" vertical="center" textRotation="0" wrapText="false" indent="0" shrinkToFit="false"/>
      <protection locked="true" hidden="false"/>
    </xf>
    <xf numFmtId="164" fontId="18" fillId="0" borderId="14" xfId="0" applyFont="true" applyBorder="true" applyAlignment="true" applyProtection="false">
      <alignment horizontal="center" vertical="center" textRotation="0" wrapText="false" indent="0" shrinkToFit="false"/>
      <protection locked="true" hidden="false"/>
    </xf>
    <xf numFmtId="164" fontId="0" fillId="0" borderId="15" xfId="0" applyFont="true" applyBorder="true" applyAlignment="true" applyProtection="false">
      <alignment horizontal="general" vertical="center" textRotation="0" wrapText="false" indent="0" shrinkToFit="false"/>
      <protection locked="true" hidden="false"/>
    </xf>
    <xf numFmtId="164" fontId="0" fillId="0" borderId="16" xfId="0" applyFont="true" applyBorder="true" applyAlignment="true" applyProtection="false">
      <alignment horizontal="general" vertical="center" textRotation="0" wrapText="false" indent="0" shrinkToFit="false"/>
      <protection locked="true" hidden="false"/>
    </xf>
    <xf numFmtId="164" fontId="0" fillId="0" borderId="17" xfId="0" applyFont="true" applyBorder="true" applyAlignment="true" applyProtection="false">
      <alignment horizontal="general" vertical="center" textRotation="0" wrapText="false" indent="0" shrinkToFit="false"/>
      <protection locked="true" hidden="false"/>
    </xf>
    <xf numFmtId="164" fontId="12" fillId="5" borderId="8" xfId="0" applyFont="true" applyBorder="true" applyAlignment="true" applyProtection="false">
      <alignment horizontal="center" vertical="center" textRotation="0" wrapText="false" indent="0" shrinkToFit="false"/>
      <protection locked="true" hidden="false"/>
    </xf>
    <xf numFmtId="164" fontId="0" fillId="5" borderId="9" xfId="0" applyFont="true" applyBorder="true" applyAlignment="true" applyProtection="false">
      <alignment horizontal="general" vertical="center" textRotation="0" wrapText="false" indent="0" shrinkToFit="false"/>
      <protection locked="true" hidden="false"/>
    </xf>
    <xf numFmtId="164" fontId="12" fillId="5" borderId="9" xfId="0" applyFont="true" applyBorder="true" applyAlignment="true" applyProtection="false">
      <alignment horizontal="center" vertical="center" textRotation="0" wrapText="false" indent="0" shrinkToFit="false"/>
      <protection locked="true" hidden="false"/>
    </xf>
    <xf numFmtId="164" fontId="12" fillId="5" borderId="9" xfId="0" applyFont="true" applyBorder="true" applyAlignment="true" applyProtection="false">
      <alignment horizontal="right" vertical="center" textRotation="0" wrapText="false" indent="0" shrinkToFit="false"/>
      <protection locked="true" hidden="false"/>
    </xf>
    <xf numFmtId="164" fontId="12" fillId="5" borderId="10" xfId="0" applyFont="true" applyBorder="true" applyAlignment="true" applyProtection="false">
      <alignment horizontal="center" vertical="center" textRotation="0" wrapText="false" indent="0" shrinkToFit="false"/>
      <protection locked="true" hidden="false"/>
    </xf>
    <xf numFmtId="164" fontId="11" fillId="0" borderId="18" xfId="0" applyFont="true" applyBorder="true" applyAlignment="true" applyProtection="false">
      <alignment horizontal="center" vertical="center" textRotation="0" wrapText="true" indent="0" shrinkToFit="false"/>
      <protection locked="true" hidden="false"/>
    </xf>
    <xf numFmtId="164" fontId="11" fillId="0" borderId="19" xfId="0" applyFont="true" applyBorder="true" applyAlignment="true" applyProtection="false">
      <alignment horizontal="center" vertical="center" textRotation="0" wrapText="true" indent="0" shrinkToFit="false"/>
      <protection locked="true" hidden="false"/>
    </xf>
    <xf numFmtId="164" fontId="11" fillId="0" borderId="20" xfId="0" applyFont="true" applyBorder="true" applyAlignment="true" applyProtection="false">
      <alignment horizontal="center" vertical="center" textRotation="0" wrapText="true" indent="0" shrinkToFit="false"/>
      <protection locked="true" hidden="false"/>
    </xf>
    <xf numFmtId="164" fontId="0" fillId="0" borderId="14" xfId="0" applyFont="true" applyBorder="true" applyAlignment="true" applyProtection="false">
      <alignment horizontal="general" vertical="center" textRotation="0" wrapText="false" indent="0" shrinkToFit="false"/>
      <protection locked="true" hidden="false"/>
    </xf>
    <xf numFmtId="164" fontId="19" fillId="0" borderId="0" xfId="0" applyFont="true" applyBorder="false" applyAlignment="true" applyProtection="false">
      <alignment horizontal="left" vertical="center" textRotation="0" wrapText="false" indent="0" shrinkToFit="false"/>
      <protection locked="true" hidden="false"/>
    </xf>
    <xf numFmtId="164" fontId="19" fillId="0" borderId="0" xfId="0" applyFont="true" applyBorder="false" applyAlignment="true" applyProtection="false">
      <alignment horizontal="general" vertical="center" textRotation="0" wrapText="false" indent="0" shrinkToFit="false"/>
      <protection locked="true" hidden="false"/>
    </xf>
    <xf numFmtId="165" fontId="19" fillId="0" borderId="0" xfId="0" applyFont="true" applyBorder="true" applyAlignment="true" applyProtection="false">
      <alignment horizontal="right" vertical="center" textRotation="0" wrapText="false" indent="0" shrinkToFit="false"/>
      <protection locked="true" hidden="false"/>
    </xf>
    <xf numFmtId="165" fontId="19" fillId="0" borderId="0" xfId="0" applyFont="true" applyBorder="true" applyAlignment="true" applyProtection="false">
      <alignment horizontal="general" vertical="center" textRotation="0" wrapText="false" indent="0" shrinkToFit="false"/>
      <protection locked="true" hidden="false"/>
    </xf>
    <xf numFmtId="164" fontId="13" fillId="0" borderId="0" xfId="0" applyFont="true" applyBorder="false" applyAlignment="true" applyProtection="false">
      <alignment horizontal="center" vertical="center" textRotation="0" wrapText="false" indent="0" shrinkToFit="false"/>
      <protection locked="true" hidden="false"/>
    </xf>
    <xf numFmtId="165" fontId="18" fillId="0" borderId="21" xfId="0" applyFont="true" applyBorder="true" applyAlignment="true" applyProtection="false">
      <alignment horizontal="general" vertical="center" textRotation="0" wrapText="false" indent="0" shrinkToFit="false"/>
      <protection locked="true" hidden="false"/>
    </xf>
    <xf numFmtId="165" fontId="18" fillId="0" borderId="0" xfId="0" applyFont="true" applyBorder="true" applyAlignment="true" applyProtection="false">
      <alignment horizontal="general" vertical="center" textRotation="0" wrapText="false" indent="0" shrinkToFit="false"/>
      <protection locked="true" hidden="false"/>
    </xf>
    <xf numFmtId="168" fontId="18" fillId="0" borderId="0" xfId="0" applyFont="true" applyBorder="true" applyAlignment="true" applyProtection="false">
      <alignment horizontal="general" vertical="center" textRotation="0" wrapText="false" indent="0" shrinkToFit="false"/>
      <protection locked="true" hidden="false"/>
    </xf>
    <xf numFmtId="165" fontId="18" fillId="0" borderId="17" xfId="0" applyFont="true" applyBorder="tru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left" vertical="center" textRotation="0" wrapText="false" indent="0" shrinkToFit="false"/>
      <protection locked="true" hidden="false"/>
    </xf>
    <xf numFmtId="164" fontId="21" fillId="0" borderId="0" xfId="20" applyFont="true" applyBorder="true" applyAlignment="true" applyProtection="true">
      <alignment horizontal="center" vertical="center" textRotation="0" wrapText="false" indent="0" shrinkToFit="false"/>
      <protection locked="true" hidden="false"/>
    </xf>
    <xf numFmtId="164" fontId="22" fillId="0" borderId="4" xfId="0" applyFont="true" applyBorder="true" applyAlignment="true" applyProtection="false">
      <alignment horizontal="general" vertical="center" textRotation="0" wrapText="false" indent="0" shrinkToFit="false"/>
      <protection locked="true" hidden="false"/>
    </xf>
    <xf numFmtId="164" fontId="23" fillId="0" borderId="0" xfId="0" applyFont="true" applyBorder="false" applyAlignment="true" applyProtection="false">
      <alignment horizontal="general" vertical="center" textRotation="0" wrapText="false" indent="0" shrinkToFit="false"/>
      <protection locked="true" hidden="false"/>
    </xf>
    <xf numFmtId="164" fontId="23" fillId="0" borderId="0" xfId="0" applyFont="true" applyBorder="true" applyAlignment="true" applyProtection="false">
      <alignment horizontal="left" vertical="center" textRotation="0" wrapText="true" indent="0" shrinkToFit="false"/>
      <protection locked="true" hidden="false"/>
    </xf>
    <xf numFmtId="164" fontId="24" fillId="0" borderId="0" xfId="0" applyFont="true" applyBorder="false" applyAlignment="true" applyProtection="false">
      <alignment horizontal="general" vertical="center" textRotation="0" wrapText="false" indent="0" shrinkToFit="false"/>
      <protection locked="true" hidden="false"/>
    </xf>
    <xf numFmtId="165" fontId="24" fillId="0" borderId="0" xfId="0" applyFont="true" applyBorder="true" applyAlignment="true" applyProtection="false">
      <alignment horizontal="general" vertical="center" textRotation="0" wrapText="false" indent="0" shrinkToFit="false"/>
      <protection locked="true" hidden="false"/>
    </xf>
    <xf numFmtId="164" fontId="25" fillId="0" borderId="0" xfId="0" applyFont="true" applyBorder="false" applyAlignment="true" applyProtection="false">
      <alignment horizontal="center" vertical="center" textRotation="0" wrapText="false" indent="0" shrinkToFit="false"/>
      <protection locked="true" hidden="false"/>
    </xf>
    <xf numFmtId="165" fontId="26" fillId="0" borderId="21" xfId="0" applyFont="true" applyBorder="true" applyAlignment="true" applyProtection="false">
      <alignment horizontal="general" vertical="center" textRotation="0" wrapText="false" indent="0" shrinkToFit="false"/>
      <protection locked="true" hidden="false"/>
    </xf>
    <xf numFmtId="165" fontId="26" fillId="0" borderId="0" xfId="0" applyFont="true" applyBorder="true" applyAlignment="true" applyProtection="false">
      <alignment horizontal="general" vertical="center" textRotation="0" wrapText="false" indent="0" shrinkToFit="false"/>
      <protection locked="true" hidden="false"/>
    </xf>
    <xf numFmtId="168" fontId="26" fillId="0" borderId="0" xfId="0" applyFont="true" applyBorder="true" applyAlignment="true" applyProtection="false">
      <alignment horizontal="general" vertical="center" textRotation="0" wrapText="false" indent="0" shrinkToFit="false"/>
      <protection locked="true" hidden="false"/>
    </xf>
    <xf numFmtId="165" fontId="26" fillId="0" borderId="17" xfId="0" applyFont="true" applyBorder="true" applyAlignment="true" applyProtection="false">
      <alignment horizontal="general" vertical="center" textRotation="0" wrapText="false" indent="0" shrinkToFit="false"/>
      <protection locked="true" hidden="false"/>
    </xf>
    <xf numFmtId="164" fontId="22" fillId="0" borderId="0" xfId="0" applyFont="true" applyBorder="false" applyAlignment="true" applyProtection="false">
      <alignment horizontal="general" vertical="center" textRotation="0" wrapText="false" indent="0" shrinkToFit="false"/>
      <protection locked="true" hidden="false"/>
    </xf>
    <xf numFmtId="164" fontId="22" fillId="0" borderId="0" xfId="0" applyFont="true" applyBorder="false" applyAlignment="true" applyProtection="false">
      <alignment horizontal="left" vertical="center" textRotation="0" wrapText="false" indent="0" shrinkToFit="false"/>
      <protection locked="true" hidden="false"/>
    </xf>
    <xf numFmtId="165" fontId="26" fillId="0" borderId="22" xfId="0" applyFont="true" applyBorder="true" applyAlignment="true" applyProtection="false">
      <alignment horizontal="general" vertical="center" textRotation="0" wrapText="false" indent="0" shrinkToFit="false"/>
      <protection locked="true" hidden="false"/>
    </xf>
    <xf numFmtId="165" fontId="26" fillId="0" borderId="23" xfId="0" applyFont="true" applyBorder="true" applyAlignment="true" applyProtection="false">
      <alignment horizontal="general" vertical="center" textRotation="0" wrapText="false" indent="0" shrinkToFit="false"/>
      <protection locked="true" hidden="false"/>
    </xf>
    <xf numFmtId="168" fontId="26" fillId="0" borderId="23" xfId="0" applyFont="true" applyBorder="true" applyAlignment="true" applyProtection="false">
      <alignment horizontal="general" vertical="center" textRotation="0" wrapText="false" indent="0" shrinkToFit="false"/>
      <protection locked="true" hidden="false"/>
    </xf>
    <xf numFmtId="165" fontId="26" fillId="0" borderId="24" xfId="0" applyFont="true" applyBorder="true" applyAlignment="true" applyProtection="false">
      <alignment horizontal="general" vertical="center" textRotation="0" wrapText="false" indent="0" shrinkToFit="false"/>
      <protection locked="true" hidden="false"/>
    </xf>
    <xf numFmtId="164" fontId="0" fillId="2" borderId="0" xfId="0" applyFont="false" applyBorder="false" applyAlignment="false" applyProtection="true">
      <alignment horizontal="general" vertical="bottom" textRotation="0" wrapText="false" indent="0" shrinkToFit="false"/>
      <protection locked="true" hidden="false"/>
    </xf>
    <xf numFmtId="164" fontId="27" fillId="2" borderId="0" xfId="20" applyFont="true" applyBorder="true" applyAlignment="true" applyProtection="true">
      <alignment horizontal="general" vertical="center" textRotation="0" wrapText="false" indent="0" shrinkToFit="false"/>
      <protection locked="true" hidden="false"/>
    </xf>
    <xf numFmtId="164" fontId="11" fillId="0" borderId="0"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0" fillId="0" borderId="4" xfId="0" applyFont="true" applyBorder="true" applyAlignment="true" applyProtection="false">
      <alignment horizontal="general" vertical="center" textRotation="0" wrapText="true" indent="0" shrinkToFit="false"/>
      <protection locked="true" hidden="false"/>
    </xf>
    <xf numFmtId="164" fontId="0" fillId="0" borderId="0" xfId="0" applyFont="true" applyBorder="true" applyAlignment="true" applyProtection="false">
      <alignment horizontal="general" vertical="center" textRotation="0" wrapText="true" indent="0" shrinkToFit="false"/>
      <protection locked="true" hidden="false"/>
    </xf>
    <xf numFmtId="164" fontId="0" fillId="0" borderId="5" xfId="0" applyFont="true" applyBorder="true" applyAlignment="true" applyProtection="false">
      <alignment horizontal="general" vertical="center" textRotation="0" wrapText="true" indent="0" shrinkToFit="false"/>
      <protection locked="true" hidden="false"/>
    </xf>
    <xf numFmtId="164" fontId="0" fillId="0" borderId="25" xfId="0" applyFont="true" applyBorder="true" applyAlignment="true" applyProtection="false">
      <alignment horizontal="general" vertical="center" textRotation="0" wrapText="false" indent="0" shrinkToFit="false"/>
      <protection locked="true" hidden="false"/>
    </xf>
    <xf numFmtId="164" fontId="14" fillId="0" borderId="0" xfId="0" applyFont="true" applyBorder="true" applyAlignment="true" applyProtection="false">
      <alignment horizontal="left" vertical="center" textRotation="0" wrapText="false" indent="0" shrinkToFit="false"/>
      <protection locked="true" hidden="false"/>
    </xf>
    <xf numFmtId="165" fontId="15" fillId="0" borderId="0" xfId="0" applyFont="true" applyBorder="true" applyAlignment="true" applyProtection="false">
      <alignment horizontal="general" vertical="center" textRotation="0" wrapText="false" indent="0" shrinkToFit="false"/>
      <protection locked="true" hidden="false"/>
    </xf>
    <xf numFmtId="166" fontId="15" fillId="0" borderId="0" xfId="0" applyFont="true" applyBorder="true" applyAlignment="true" applyProtection="false">
      <alignment horizontal="right" vertical="center" textRotation="0" wrapText="false" indent="0" shrinkToFit="false"/>
      <protection locked="true" hidden="false"/>
    </xf>
    <xf numFmtId="164" fontId="0" fillId="5" borderId="0" xfId="0" applyFont="true" applyBorder="true" applyAlignment="true" applyProtection="false">
      <alignment horizontal="general" vertical="center" textRotation="0" wrapText="false" indent="0" shrinkToFit="false"/>
      <protection locked="true" hidden="false"/>
    </xf>
    <xf numFmtId="164" fontId="13" fillId="5" borderId="8" xfId="0" applyFont="true" applyBorder="true" applyAlignment="true" applyProtection="false">
      <alignment horizontal="left" vertical="center" textRotation="0" wrapText="false" indent="0" shrinkToFit="false"/>
      <protection locked="true" hidden="false"/>
    </xf>
    <xf numFmtId="164" fontId="13" fillId="5" borderId="9" xfId="0" applyFont="true" applyBorder="true" applyAlignment="true" applyProtection="false">
      <alignment horizontal="right" vertical="center" textRotation="0" wrapText="false" indent="0" shrinkToFit="false"/>
      <protection locked="true" hidden="false"/>
    </xf>
    <xf numFmtId="164" fontId="13" fillId="5" borderId="9" xfId="0" applyFont="true" applyBorder="true" applyAlignment="true" applyProtection="false">
      <alignment horizontal="center" vertical="center" textRotation="0" wrapText="false" indent="0" shrinkToFit="false"/>
      <protection locked="true" hidden="false"/>
    </xf>
    <xf numFmtId="165" fontId="13" fillId="5" borderId="9" xfId="0" applyFont="true" applyBorder="true" applyAlignment="true" applyProtection="false">
      <alignment horizontal="general" vertical="center" textRotation="0" wrapText="false" indent="0" shrinkToFit="false"/>
      <protection locked="true" hidden="false"/>
    </xf>
    <xf numFmtId="164" fontId="0" fillId="5" borderId="26" xfId="0" applyFont="true" applyBorder="true" applyAlignment="true" applyProtection="false">
      <alignment horizontal="general" vertical="center" textRotation="0" wrapText="false" indent="0" shrinkToFit="false"/>
      <protection locked="true" hidden="false"/>
    </xf>
    <xf numFmtId="164" fontId="0" fillId="0" borderId="3" xfId="0" applyFont="true" applyBorder="true" applyAlignment="true" applyProtection="false">
      <alignment horizontal="general" vertical="center" textRotation="0" wrapText="false" indent="0" shrinkToFit="false"/>
      <protection locked="true" hidden="false"/>
    </xf>
    <xf numFmtId="164" fontId="12" fillId="5" borderId="0" xfId="0" applyFont="true" applyBorder="true" applyAlignment="true" applyProtection="false">
      <alignment horizontal="left" vertical="center" textRotation="0" wrapText="false" indent="0" shrinkToFit="false"/>
      <protection locked="true" hidden="false"/>
    </xf>
    <xf numFmtId="164" fontId="12" fillId="5" borderId="0" xfId="0" applyFont="true" applyBorder="true" applyAlignment="true" applyProtection="false">
      <alignment horizontal="right" vertical="center" textRotation="0" wrapText="false" indent="0" shrinkToFit="false"/>
      <protection locked="true" hidden="false"/>
    </xf>
    <xf numFmtId="164" fontId="0" fillId="5" borderId="5" xfId="0" applyFont="true" applyBorder="true" applyAlignment="true" applyProtection="false">
      <alignment horizontal="general" vertical="center" textRotation="0" wrapText="false" indent="0" shrinkToFit="false"/>
      <protection locked="true" hidden="false"/>
    </xf>
    <xf numFmtId="164" fontId="28" fillId="0" borderId="0" xfId="0" applyFont="true" applyBorder="true" applyAlignment="true" applyProtection="false">
      <alignment horizontal="left" vertical="center" textRotation="0" wrapText="false" indent="0" shrinkToFit="false"/>
      <protection locked="true" hidden="false"/>
    </xf>
    <xf numFmtId="164" fontId="29" fillId="0" borderId="0" xfId="0" applyFont="true" applyBorder="false" applyAlignment="true" applyProtection="false">
      <alignment horizontal="general" vertical="center" textRotation="0" wrapText="false" indent="0" shrinkToFit="false"/>
      <protection locked="true" hidden="false"/>
    </xf>
    <xf numFmtId="164" fontId="29" fillId="0" borderId="4" xfId="0" applyFont="true" applyBorder="true" applyAlignment="true" applyProtection="false">
      <alignment horizontal="general" vertical="center" textRotation="0" wrapText="false" indent="0" shrinkToFit="false"/>
      <protection locked="true" hidden="false"/>
    </xf>
    <xf numFmtId="164" fontId="29" fillId="0" borderId="0" xfId="0" applyFont="true" applyBorder="true" applyAlignment="true" applyProtection="false">
      <alignment horizontal="general" vertical="center" textRotation="0" wrapText="false" indent="0" shrinkToFit="false"/>
      <protection locked="true" hidden="false"/>
    </xf>
    <xf numFmtId="164" fontId="29" fillId="0" borderId="23" xfId="0" applyFont="true" applyBorder="true" applyAlignment="true" applyProtection="false">
      <alignment horizontal="left" vertical="center" textRotation="0" wrapText="false" indent="0" shrinkToFit="false"/>
      <protection locked="true" hidden="false"/>
    </xf>
    <xf numFmtId="164" fontId="29" fillId="0" borderId="23" xfId="0" applyFont="true" applyBorder="true" applyAlignment="true" applyProtection="false">
      <alignment horizontal="general" vertical="center" textRotation="0" wrapText="false" indent="0" shrinkToFit="false"/>
      <protection locked="true" hidden="false"/>
    </xf>
    <xf numFmtId="165" fontId="29" fillId="0" borderId="23" xfId="0" applyFont="true" applyBorder="true" applyAlignment="true" applyProtection="false">
      <alignment horizontal="general" vertical="center" textRotation="0" wrapText="false" indent="0" shrinkToFit="false"/>
      <protection locked="true" hidden="false"/>
    </xf>
    <xf numFmtId="164" fontId="29" fillId="0" borderId="5" xfId="0" applyFont="true" applyBorder="true" applyAlignment="true" applyProtection="false">
      <alignment horizontal="general" vertical="center" textRotation="0" wrapText="false" indent="0" shrinkToFit="false"/>
      <protection locked="true" hidden="false"/>
    </xf>
    <xf numFmtId="164" fontId="30" fillId="0" borderId="0" xfId="0" applyFont="true" applyBorder="false" applyAlignment="true" applyProtection="false">
      <alignment horizontal="general" vertical="center" textRotation="0" wrapText="false" indent="0" shrinkToFit="false"/>
      <protection locked="true" hidden="false"/>
    </xf>
    <xf numFmtId="164" fontId="30" fillId="0" borderId="4" xfId="0" applyFont="true" applyBorder="true" applyAlignment="true" applyProtection="false">
      <alignment horizontal="general" vertical="center" textRotation="0" wrapText="false" indent="0" shrinkToFit="false"/>
      <protection locked="true" hidden="false"/>
    </xf>
    <xf numFmtId="164" fontId="30" fillId="0" borderId="0" xfId="0" applyFont="true" applyBorder="true" applyAlignment="true" applyProtection="false">
      <alignment horizontal="general" vertical="center" textRotation="0" wrapText="false" indent="0" shrinkToFit="false"/>
      <protection locked="true" hidden="false"/>
    </xf>
    <xf numFmtId="164" fontId="30" fillId="0" borderId="23" xfId="0" applyFont="true" applyBorder="true" applyAlignment="true" applyProtection="false">
      <alignment horizontal="left" vertical="center" textRotation="0" wrapText="false" indent="0" shrinkToFit="false"/>
      <protection locked="true" hidden="false"/>
    </xf>
    <xf numFmtId="164" fontId="30" fillId="0" borderId="23" xfId="0" applyFont="true" applyBorder="true" applyAlignment="true" applyProtection="false">
      <alignment horizontal="general" vertical="center" textRotation="0" wrapText="false" indent="0" shrinkToFit="false"/>
      <protection locked="true" hidden="false"/>
    </xf>
    <xf numFmtId="165" fontId="30" fillId="0" borderId="23" xfId="0" applyFont="true" applyBorder="true" applyAlignment="true" applyProtection="false">
      <alignment horizontal="general" vertical="center" textRotation="0" wrapText="false" indent="0" shrinkToFit="false"/>
      <protection locked="true" hidden="false"/>
    </xf>
    <xf numFmtId="164" fontId="30" fillId="0" borderId="5" xfId="0" applyFont="true" applyBorder="true" applyAlignment="true" applyProtection="false">
      <alignment horizontal="general" vertical="center" textRotation="0" wrapText="false" indent="0" shrinkToFit="false"/>
      <protection locked="true" hidden="false"/>
    </xf>
    <xf numFmtId="164" fontId="12" fillId="0" borderId="0" xfId="0" applyFont="true" applyBorder="false" applyAlignment="true" applyProtection="false">
      <alignment horizontal="left" vertical="center" textRotation="0" wrapText="false" indent="0" shrinkToFit="false"/>
      <protection locked="true" hidden="false"/>
    </xf>
    <xf numFmtId="167" fontId="12" fillId="0" borderId="0" xfId="0" applyFont="true" applyBorder="false" applyAlignment="true" applyProtection="false">
      <alignment horizontal="left"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4" xfId="0" applyFont="true" applyBorder="true" applyAlignment="true" applyProtection="false">
      <alignment horizontal="center" vertical="center" textRotation="0" wrapText="true" indent="0" shrinkToFit="false"/>
      <protection locked="true" hidden="false"/>
    </xf>
    <xf numFmtId="164" fontId="12" fillId="5" borderId="18" xfId="0" applyFont="true" applyBorder="true" applyAlignment="true" applyProtection="false">
      <alignment horizontal="center" vertical="center" textRotation="0" wrapText="true" indent="0" shrinkToFit="false"/>
      <protection locked="true" hidden="false"/>
    </xf>
    <xf numFmtId="164" fontId="12" fillId="5" borderId="19" xfId="0" applyFont="true" applyBorder="true" applyAlignment="true" applyProtection="false">
      <alignment horizontal="center" vertical="center" textRotation="0" wrapText="true" indent="0" shrinkToFit="false"/>
      <protection locked="true" hidden="false"/>
    </xf>
    <xf numFmtId="164" fontId="12" fillId="5" borderId="20" xfId="0" applyFont="true" applyBorder="true" applyAlignment="true" applyProtection="false">
      <alignment horizontal="center" vertical="center" textRotation="0" wrapText="true" indent="0" shrinkToFit="false"/>
      <protection locked="true" hidden="false"/>
    </xf>
    <xf numFmtId="165" fontId="19" fillId="0" borderId="0" xfId="0" applyFont="true" applyBorder="false" applyAlignment="true" applyProtection="false">
      <alignment horizontal="general" vertical="bottom" textRotation="0" wrapText="false" indent="0" shrinkToFit="false"/>
      <protection locked="true" hidden="false"/>
    </xf>
    <xf numFmtId="168" fontId="31" fillId="0" borderId="15" xfId="0" applyFont="true" applyBorder="true" applyAlignment="true" applyProtection="false">
      <alignment horizontal="general" vertical="bottom" textRotation="0" wrapText="false" indent="0" shrinkToFit="false"/>
      <protection locked="true" hidden="false"/>
    </xf>
    <xf numFmtId="168" fontId="31" fillId="0" borderId="16" xfId="0" applyFont="true" applyBorder="true" applyAlignment="true" applyProtection="false">
      <alignment horizontal="general" vertical="bottom" textRotation="0" wrapText="false" indent="0" shrinkToFit="false"/>
      <protection locked="true" hidden="false"/>
    </xf>
    <xf numFmtId="165" fontId="32" fillId="0" borderId="0" xfId="0" applyFont="true" applyBorder="false" applyAlignment="true" applyProtection="false">
      <alignment horizontal="general" vertical="center" textRotation="0" wrapText="false" indent="0" shrinkToFit="false"/>
      <protection locked="true" hidden="false"/>
    </xf>
    <xf numFmtId="164" fontId="33" fillId="0" borderId="0" xfId="0" applyFont="true" applyBorder="false" applyAlignment="true" applyProtection="false">
      <alignment horizontal="general" vertical="bottom" textRotation="0" wrapText="false" indent="0" shrinkToFit="false"/>
      <protection locked="true" hidden="false"/>
    </xf>
    <xf numFmtId="164" fontId="33" fillId="0" borderId="4" xfId="0" applyFont="true" applyBorder="true" applyAlignment="true" applyProtection="false">
      <alignment horizontal="general" vertical="bottom" textRotation="0" wrapText="false" indent="0" shrinkToFit="false"/>
      <protection locked="true" hidden="false"/>
    </xf>
    <xf numFmtId="164" fontId="33" fillId="0" borderId="0" xfId="0" applyFont="true" applyBorder="false" applyAlignment="true" applyProtection="false">
      <alignment horizontal="left" vertical="bottom" textRotation="0" wrapText="false" indent="0" shrinkToFit="false"/>
      <protection locked="true" hidden="false"/>
    </xf>
    <xf numFmtId="164" fontId="29" fillId="0" borderId="0" xfId="0" applyFont="true" applyBorder="false" applyAlignment="true" applyProtection="false">
      <alignment horizontal="left" vertical="bottom" textRotation="0" wrapText="false" indent="0" shrinkToFit="false"/>
      <protection locked="true" hidden="false"/>
    </xf>
    <xf numFmtId="165" fontId="29" fillId="0" borderId="0" xfId="0" applyFont="true" applyBorder="false" applyAlignment="true" applyProtection="false">
      <alignment horizontal="general" vertical="bottom" textRotation="0" wrapText="false" indent="0" shrinkToFit="false"/>
      <protection locked="true" hidden="false"/>
    </xf>
    <xf numFmtId="164" fontId="33" fillId="0" borderId="21" xfId="0" applyFont="true" applyBorder="true" applyAlignment="true" applyProtection="false">
      <alignment horizontal="general" vertical="bottom" textRotation="0" wrapText="false" indent="0" shrinkToFit="false"/>
      <protection locked="true" hidden="false"/>
    </xf>
    <xf numFmtId="164" fontId="33" fillId="0" borderId="0" xfId="0" applyFont="true" applyBorder="true" applyAlignment="true" applyProtection="false">
      <alignment horizontal="general" vertical="bottom" textRotation="0" wrapText="false" indent="0" shrinkToFit="false"/>
      <protection locked="true" hidden="false"/>
    </xf>
    <xf numFmtId="168" fontId="33" fillId="0" borderId="0" xfId="0" applyFont="true" applyBorder="true" applyAlignment="true" applyProtection="false">
      <alignment horizontal="general" vertical="bottom" textRotation="0" wrapText="false" indent="0" shrinkToFit="false"/>
      <protection locked="true" hidden="false"/>
    </xf>
    <xf numFmtId="168" fontId="33" fillId="0" borderId="17" xfId="0" applyFont="true" applyBorder="true" applyAlignment="true" applyProtection="false">
      <alignment horizontal="general" vertical="bottom" textRotation="0" wrapText="false" indent="0" shrinkToFit="false"/>
      <protection locked="true" hidden="false"/>
    </xf>
    <xf numFmtId="164" fontId="33" fillId="0" borderId="0" xfId="0" applyFont="true" applyBorder="false" applyAlignment="true" applyProtection="false">
      <alignment horizontal="center" vertical="bottom" textRotation="0" wrapText="false" indent="0" shrinkToFit="false"/>
      <protection locked="true" hidden="false"/>
    </xf>
    <xf numFmtId="165" fontId="33" fillId="0" borderId="0" xfId="0" applyFont="true" applyBorder="false" applyAlignment="true" applyProtection="false">
      <alignment horizontal="general" vertical="center" textRotation="0" wrapText="false" indent="0" shrinkToFit="false"/>
      <protection locked="true" hidden="false"/>
    </xf>
    <xf numFmtId="164" fontId="30" fillId="0" borderId="0" xfId="0" applyFont="true" applyBorder="false" applyAlignment="true" applyProtection="false">
      <alignment horizontal="left" vertical="bottom" textRotation="0" wrapText="false" indent="0" shrinkToFit="false"/>
      <protection locked="true" hidden="false"/>
    </xf>
    <xf numFmtId="165" fontId="30" fillId="0" borderId="0" xfId="0" applyFont="true" applyBorder="false" applyAlignment="true" applyProtection="false">
      <alignment horizontal="general" vertical="bottom" textRotation="0" wrapText="false" indent="0" shrinkToFit="false"/>
      <protection locked="true" hidden="false"/>
    </xf>
    <xf numFmtId="164" fontId="0" fillId="0" borderId="4" xfId="0" applyFont="true" applyBorder="true" applyAlignment="true" applyProtection="true">
      <alignment horizontal="general" vertical="center" textRotation="0" wrapText="false" indent="0" shrinkToFit="false"/>
      <protection locked="false" hidden="false"/>
    </xf>
    <xf numFmtId="164" fontId="0" fillId="0" borderId="27" xfId="0" applyFont="true" applyBorder="true" applyAlignment="true" applyProtection="true">
      <alignment horizontal="center" vertical="center" textRotation="0" wrapText="false" indent="0" shrinkToFit="false"/>
      <protection locked="false" hidden="false"/>
    </xf>
    <xf numFmtId="169" fontId="0" fillId="0" borderId="27" xfId="0" applyFont="true" applyBorder="true" applyAlignment="true" applyProtection="true">
      <alignment horizontal="left" vertical="center" textRotation="0" wrapText="true" indent="0" shrinkToFit="false"/>
      <protection locked="false" hidden="false"/>
    </xf>
    <xf numFmtId="164" fontId="0" fillId="0" borderId="27" xfId="0" applyFont="true" applyBorder="true" applyAlignment="true" applyProtection="true">
      <alignment horizontal="left" vertical="center" textRotation="0" wrapText="true" indent="0" shrinkToFit="false"/>
      <protection locked="false" hidden="false"/>
    </xf>
    <xf numFmtId="164" fontId="0" fillId="0" borderId="27" xfId="0" applyFont="true" applyBorder="true" applyAlignment="true" applyProtection="true">
      <alignment horizontal="center" vertical="center" textRotation="0" wrapText="true" indent="0" shrinkToFit="false"/>
      <protection locked="false" hidden="false"/>
    </xf>
    <xf numFmtId="170" fontId="0" fillId="0" borderId="27" xfId="0" applyFont="true" applyBorder="true" applyAlignment="true" applyProtection="true">
      <alignment horizontal="general" vertical="center" textRotation="0" wrapText="false" indent="0" shrinkToFit="false"/>
      <protection locked="false" hidden="false"/>
    </xf>
    <xf numFmtId="165" fontId="0" fillId="0" borderId="27" xfId="0" applyFont="true" applyBorder="true" applyAlignment="true" applyProtection="true">
      <alignment horizontal="general" vertical="center" textRotation="0" wrapText="false" indent="0" shrinkToFit="false"/>
      <protection locked="false" hidden="false"/>
    </xf>
    <xf numFmtId="164" fontId="15" fillId="0" borderId="27" xfId="0" applyFont="true" applyBorder="true" applyAlignment="true" applyProtection="false">
      <alignment horizontal="left" vertical="center" textRotation="0" wrapText="false" indent="0" shrinkToFit="false"/>
      <protection locked="true" hidden="false"/>
    </xf>
    <xf numFmtId="164" fontId="15" fillId="0" borderId="0" xfId="0" applyFont="true" applyBorder="true" applyAlignment="true" applyProtection="false">
      <alignment horizontal="center" vertical="center" textRotation="0" wrapText="false" indent="0" shrinkToFit="false"/>
      <protection locked="true" hidden="false"/>
    </xf>
    <xf numFmtId="168" fontId="15" fillId="0" borderId="0" xfId="0" applyFont="true" applyBorder="true" applyAlignment="true" applyProtection="false">
      <alignment horizontal="general" vertical="center" textRotation="0" wrapText="false" indent="0" shrinkToFit="false"/>
      <protection locked="true" hidden="false"/>
    </xf>
    <xf numFmtId="168" fontId="15" fillId="0" borderId="17" xfId="0" applyFont="true" applyBorder="true" applyAlignment="true" applyProtection="false">
      <alignment horizontal="general" vertical="center" textRotation="0" wrapText="false" indent="0" shrinkToFit="false"/>
      <protection locked="true" hidden="false"/>
    </xf>
    <xf numFmtId="165" fontId="0" fillId="0" borderId="0" xfId="0" applyFont="true" applyBorder="false" applyAlignment="true" applyProtection="false">
      <alignment horizontal="general" vertical="center" textRotation="0" wrapText="false" indent="0" shrinkToFit="false"/>
      <protection locked="true" hidden="false"/>
    </xf>
    <xf numFmtId="164" fontId="34" fillId="0" borderId="0" xfId="0" applyFont="true" applyBorder="false" applyAlignment="true" applyProtection="false">
      <alignment horizontal="left" vertical="center" textRotation="0" wrapText="false" indent="0" shrinkToFit="false"/>
      <protection locked="true" hidden="false"/>
    </xf>
    <xf numFmtId="164" fontId="35" fillId="0" borderId="0" xfId="0" applyFont="true" applyBorder="false" applyAlignment="true" applyProtection="false">
      <alignment horizontal="general" vertical="center" textRotation="0" wrapText="true" indent="0" shrinkToFit="false"/>
      <protection locked="true" hidden="false"/>
    </xf>
    <xf numFmtId="164" fontId="0" fillId="0" borderId="21" xfId="0" applyFont="true" applyBorder="true" applyAlignment="true" applyProtection="false">
      <alignment horizontal="general" vertical="center" textRotation="0" wrapText="false" indent="0" shrinkToFit="false"/>
      <protection locked="true" hidden="false"/>
    </xf>
    <xf numFmtId="164" fontId="0" fillId="0" borderId="22" xfId="0" applyFont="true" applyBorder="true" applyAlignment="true" applyProtection="false">
      <alignment horizontal="general" vertical="center" textRotation="0" wrapText="false" indent="0" shrinkToFit="false"/>
      <protection locked="true" hidden="false"/>
    </xf>
    <xf numFmtId="164" fontId="0" fillId="0" borderId="23" xfId="0" applyFont="true" applyBorder="true" applyAlignment="true" applyProtection="false">
      <alignment horizontal="general" vertical="center" textRotation="0" wrapText="false" indent="0" shrinkToFit="false"/>
      <protection locked="true" hidden="false"/>
    </xf>
    <xf numFmtId="164" fontId="0" fillId="0" borderId="24" xfId="0" applyFont="true" applyBorder="true" applyAlignment="true" applyProtection="false">
      <alignment horizontal="general" vertical="center" textRotation="0" wrapText="false" indent="0" shrinkToFit="false"/>
      <protection locked="true" hidden="false"/>
    </xf>
    <xf numFmtId="164" fontId="36" fillId="0" borderId="0" xfId="0" applyFont="true" applyBorder="false" applyAlignment="true" applyProtection="false">
      <alignment horizontal="general" vertical="center" textRotation="0" wrapText="false" indent="0" shrinkToFit="false"/>
      <protection locked="true" hidden="false"/>
    </xf>
    <xf numFmtId="164" fontId="36" fillId="0" borderId="4" xfId="0" applyFont="true" applyBorder="true" applyAlignment="true" applyProtection="false">
      <alignment horizontal="general" vertical="center" textRotation="0" wrapText="false" indent="0" shrinkToFit="false"/>
      <protection locked="true" hidden="false"/>
    </xf>
    <xf numFmtId="164" fontId="36" fillId="0" borderId="0" xfId="0" applyFont="true" applyBorder="false" applyAlignment="true" applyProtection="false">
      <alignment horizontal="left" vertical="center" textRotation="0" wrapText="false" indent="0" shrinkToFit="false"/>
      <protection locked="true" hidden="false"/>
    </xf>
    <xf numFmtId="164" fontId="36" fillId="0" borderId="0" xfId="0" applyFont="true" applyBorder="false" applyAlignment="true" applyProtection="false">
      <alignment horizontal="left" vertical="center" textRotation="0" wrapText="true" indent="0" shrinkToFit="false"/>
      <protection locked="true" hidden="false"/>
    </xf>
    <xf numFmtId="164" fontId="36" fillId="0" borderId="21" xfId="0" applyFont="true" applyBorder="true" applyAlignment="true" applyProtection="false">
      <alignment horizontal="general" vertical="center" textRotation="0" wrapText="false" indent="0" shrinkToFit="false"/>
      <protection locked="true" hidden="false"/>
    </xf>
    <xf numFmtId="164" fontId="36" fillId="0" borderId="0" xfId="0" applyFont="true" applyBorder="true" applyAlignment="true" applyProtection="false">
      <alignment horizontal="general" vertical="center" textRotation="0" wrapText="false" indent="0" shrinkToFit="false"/>
      <protection locked="true" hidden="false"/>
    </xf>
    <xf numFmtId="164" fontId="36" fillId="0" borderId="17" xfId="0" applyFont="true" applyBorder="tru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false">
      <alignment horizontal="general" vertical="center" textRotation="0" wrapText="false" indent="0" shrinkToFit="false"/>
      <protection locked="true" hidden="false"/>
    </xf>
    <xf numFmtId="164" fontId="37" fillId="0" borderId="4" xfId="0" applyFont="true" applyBorder="tru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false">
      <alignment horizontal="left" vertical="center" textRotation="0" wrapText="false" indent="0" shrinkToFit="false"/>
      <protection locked="true" hidden="false"/>
    </xf>
    <xf numFmtId="164" fontId="37" fillId="0" borderId="0" xfId="0" applyFont="true" applyBorder="false" applyAlignment="true" applyProtection="false">
      <alignment horizontal="left" vertical="center" textRotation="0" wrapText="true" indent="0" shrinkToFit="false"/>
      <protection locked="true" hidden="false"/>
    </xf>
    <xf numFmtId="170" fontId="37" fillId="0" borderId="0" xfId="0" applyFont="true" applyBorder="false" applyAlignment="true" applyProtection="false">
      <alignment horizontal="general" vertical="center" textRotation="0" wrapText="false" indent="0" shrinkToFit="false"/>
      <protection locked="true" hidden="false"/>
    </xf>
    <xf numFmtId="164" fontId="37" fillId="0" borderId="21" xfId="0" applyFont="true" applyBorder="true" applyAlignment="true" applyProtection="false">
      <alignment horizontal="general" vertical="center" textRotation="0" wrapText="false" indent="0" shrinkToFit="false"/>
      <protection locked="true" hidden="false"/>
    </xf>
    <xf numFmtId="164" fontId="37" fillId="0" borderId="0" xfId="0" applyFont="true" applyBorder="true" applyAlignment="true" applyProtection="false">
      <alignment horizontal="general" vertical="center" textRotation="0" wrapText="false" indent="0" shrinkToFit="false"/>
      <protection locked="true" hidden="false"/>
    </xf>
    <xf numFmtId="164" fontId="37" fillId="0" borderId="17" xfId="0" applyFont="true" applyBorder="true" applyAlignment="true" applyProtection="false">
      <alignment horizontal="general" vertical="center" textRotation="0" wrapText="false" indent="0" shrinkToFit="false"/>
      <protection locked="true" hidden="false"/>
    </xf>
    <xf numFmtId="164" fontId="38" fillId="0" borderId="0" xfId="0" applyFont="true" applyBorder="false" applyAlignment="true" applyProtection="false">
      <alignment horizontal="general" vertical="center" textRotation="0" wrapText="false" indent="0" shrinkToFit="false"/>
      <protection locked="true" hidden="false"/>
    </xf>
    <xf numFmtId="164" fontId="38" fillId="0" borderId="4" xfId="0" applyFont="true" applyBorder="true" applyAlignment="true" applyProtection="false">
      <alignment horizontal="general" vertical="center" textRotation="0" wrapText="false" indent="0" shrinkToFit="false"/>
      <protection locked="true" hidden="false"/>
    </xf>
    <xf numFmtId="164" fontId="38" fillId="0" borderId="0" xfId="0" applyFont="true" applyBorder="false" applyAlignment="true" applyProtection="false">
      <alignment horizontal="left" vertical="center" textRotation="0" wrapText="false" indent="0" shrinkToFit="false"/>
      <protection locked="true" hidden="false"/>
    </xf>
    <xf numFmtId="164" fontId="38" fillId="0" borderId="0" xfId="0" applyFont="true" applyBorder="false" applyAlignment="true" applyProtection="false">
      <alignment horizontal="left" vertical="center" textRotation="0" wrapText="true" indent="0" shrinkToFit="false"/>
      <protection locked="true" hidden="false"/>
    </xf>
    <xf numFmtId="170" fontId="38" fillId="0" borderId="0" xfId="0" applyFont="true" applyBorder="false" applyAlignment="true" applyProtection="false">
      <alignment horizontal="general" vertical="center" textRotation="0" wrapText="false" indent="0" shrinkToFit="false"/>
      <protection locked="true" hidden="false"/>
    </xf>
    <xf numFmtId="164" fontId="38" fillId="0" borderId="21" xfId="0" applyFont="true" applyBorder="true" applyAlignment="true" applyProtection="false">
      <alignment horizontal="general" vertical="center" textRotation="0" wrapText="false" indent="0" shrinkToFit="false"/>
      <protection locked="true" hidden="false"/>
    </xf>
    <xf numFmtId="164" fontId="38" fillId="0" borderId="0" xfId="0" applyFont="true" applyBorder="true" applyAlignment="true" applyProtection="false">
      <alignment horizontal="general" vertical="center" textRotation="0" wrapText="false" indent="0" shrinkToFit="false"/>
      <protection locked="true" hidden="false"/>
    </xf>
    <xf numFmtId="164" fontId="38" fillId="0" borderId="17" xfId="0" applyFont="true" applyBorder="true" applyAlignment="true" applyProtection="false">
      <alignment horizontal="general" vertical="center" textRotation="0" wrapText="false" indent="0" shrinkToFit="false"/>
      <protection locked="true" hidden="false"/>
    </xf>
    <xf numFmtId="164" fontId="39" fillId="0" borderId="27" xfId="0" applyFont="true" applyBorder="true" applyAlignment="true" applyProtection="true">
      <alignment horizontal="center" vertical="center" textRotation="0" wrapText="false" indent="0" shrinkToFit="false"/>
      <protection locked="false" hidden="false"/>
    </xf>
    <xf numFmtId="169" fontId="39" fillId="0" borderId="27" xfId="0" applyFont="true" applyBorder="true" applyAlignment="true" applyProtection="true">
      <alignment horizontal="left" vertical="center" textRotation="0" wrapText="true" indent="0" shrinkToFit="false"/>
      <protection locked="false" hidden="false"/>
    </xf>
    <xf numFmtId="164" fontId="39" fillId="0" borderId="27" xfId="0" applyFont="true" applyBorder="true" applyAlignment="true" applyProtection="true">
      <alignment horizontal="left" vertical="center" textRotation="0" wrapText="true" indent="0" shrinkToFit="false"/>
      <protection locked="false" hidden="false"/>
    </xf>
    <xf numFmtId="164" fontId="39" fillId="0" borderId="27" xfId="0" applyFont="true" applyBorder="true" applyAlignment="true" applyProtection="true">
      <alignment horizontal="center" vertical="center" textRotation="0" wrapText="true" indent="0" shrinkToFit="false"/>
      <protection locked="false" hidden="false"/>
    </xf>
    <xf numFmtId="170" fontId="39" fillId="0" borderId="27" xfId="0" applyFont="true" applyBorder="true" applyAlignment="true" applyProtection="true">
      <alignment horizontal="general" vertical="center" textRotation="0" wrapText="false" indent="0" shrinkToFit="false"/>
      <protection locked="false" hidden="false"/>
    </xf>
    <xf numFmtId="165" fontId="39" fillId="0" borderId="27" xfId="0" applyFont="true" applyBorder="true" applyAlignment="true" applyProtection="true">
      <alignment horizontal="general" vertical="center" textRotation="0" wrapText="false" indent="0" shrinkToFit="false"/>
      <protection locked="false" hidden="false"/>
    </xf>
    <xf numFmtId="164" fontId="39" fillId="0" borderId="4" xfId="0" applyFont="true" applyBorder="true" applyAlignment="true" applyProtection="false">
      <alignment horizontal="general" vertical="center" textRotation="0" wrapText="false" indent="0" shrinkToFit="false"/>
      <protection locked="true" hidden="false"/>
    </xf>
    <xf numFmtId="164" fontId="39" fillId="0" borderId="27" xfId="0" applyFont="true" applyBorder="true" applyAlignment="true" applyProtection="false">
      <alignment horizontal="left" vertical="center" textRotation="0" wrapText="false" indent="0" shrinkToFit="false"/>
      <protection locked="true" hidden="false"/>
    </xf>
    <xf numFmtId="164" fontId="39" fillId="0" borderId="0" xfId="0" applyFont="true" applyBorder="true" applyAlignment="true" applyProtection="false">
      <alignment horizontal="center" vertical="center" textRotation="0" wrapText="false" indent="0" shrinkToFit="false"/>
      <protection locked="true" hidden="false"/>
    </xf>
    <xf numFmtId="164" fontId="37" fillId="0" borderId="22" xfId="0" applyFont="true" applyBorder="true" applyAlignment="true" applyProtection="false">
      <alignment horizontal="general" vertical="center" textRotation="0" wrapText="false" indent="0" shrinkToFit="false"/>
      <protection locked="true" hidden="false"/>
    </xf>
    <xf numFmtId="164" fontId="37" fillId="0" borderId="23" xfId="0" applyFont="true" applyBorder="true" applyAlignment="true" applyProtection="false">
      <alignment horizontal="general" vertical="center" textRotation="0" wrapText="false" indent="0" shrinkToFit="false"/>
      <protection locked="true" hidden="false"/>
    </xf>
    <xf numFmtId="164" fontId="37" fillId="0" borderId="24" xfId="0" applyFont="true" applyBorder="true" applyAlignment="true" applyProtection="false">
      <alignment horizontal="general" vertical="center"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2D2D2"/>
      <rgbColor rgb="FF000080"/>
      <rgbColor rgb="FFFF00FF"/>
      <rgbColor rgb="FFFFFF00"/>
      <rgbColor rgb="FF00FFFF"/>
      <rgbColor rgb="FF800080"/>
      <rgbColor rgb="FF960000"/>
      <rgbColor rgb="FF008080"/>
      <rgbColor rgb="FF0000FF"/>
      <rgbColor rgb="FF00CCFF"/>
      <rgbColor rgb="FFCCFFFF"/>
      <rgbColor rgb="FFCCFFCC"/>
      <rgbColor rgb="FFFAE682"/>
      <rgbColor rgb="FFBEBEBE"/>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505050"/>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6.png"/>
</Relationships>
</file>

<file path=xl/drawings/_rels/drawing2.xml.rels><?xml version="1.0" encoding="UTF-8"?>
<Relationships xmlns="http://schemas.openxmlformats.org/package/2006/relationships"><Relationship Id="rId1" Type="http://schemas.openxmlformats.org/officeDocument/2006/relationships/image" Target="../media/image7.png"/>
</Relationships>
</file>

<file path=xl/drawings/_rels/drawing3.xml.rels><?xml version="1.0" encoding="UTF-8"?>
<Relationships xmlns="http://schemas.openxmlformats.org/package/2006/relationships"><Relationship Id="rId1" Type="http://schemas.openxmlformats.org/officeDocument/2006/relationships/image" Target="../media/image8.png"/>
</Relationships>
</file>

<file path=xl/drawings/_rels/drawing4.xml.rels><?xml version="1.0" encoding="UTF-8"?>
<Relationships xmlns="http://schemas.openxmlformats.org/package/2006/relationships"><Relationship Id="rId1" Type="http://schemas.openxmlformats.org/officeDocument/2006/relationships/image" Target="../media/image9.png"/>
</Relationships>
</file>

<file path=xl/drawings/_rels/drawing5.xml.rels><?xml version="1.0" encoding="UTF-8"?>
<Relationships xmlns="http://schemas.openxmlformats.org/package/2006/relationships"><Relationship Id="rId1" Type="http://schemas.openxmlformats.org/officeDocument/2006/relationships/image" Target="../media/image10.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0</xdr:rowOff>
    </xdr:from>
    <xdr:to>
      <xdr:col>0</xdr:col>
      <xdr:colOff>270720</xdr:colOff>
      <xdr:row>0</xdr:row>
      <xdr:rowOff>270720</xdr:rowOff>
    </xdr:to>
    <xdr:pic>
      <xdr:nvPicPr>
        <xdr:cNvPr id="0" name="Picture 1" descr=""/>
        <xdr:cNvPicPr/>
      </xdr:nvPicPr>
      <xdr:blipFill>
        <a:blip r:embed="rId1"/>
        <a:stretch/>
      </xdr:blipFill>
      <xdr:spPr>
        <a:xfrm>
          <a:off x="0" y="0"/>
          <a:ext cx="270720" cy="27072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0</xdr:rowOff>
    </xdr:from>
    <xdr:to>
      <xdr:col>0</xdr:col>
      <xdr:colOff>276480</xdr:colOff>
      <xdr:row>0</xdr:row>
      <xdr:rowOff>276480</xdr:rowOff>
    </xdr:to>
    <xdr:pic>
      <xdr:nvPicPr>
        <xdr:cNvPr id="1" name="Picture 1" descr=""/>
        <xdr:cNvPicPr/>
      </xdr:nvPicPr>
      <xdr:blipFill>
        <a:blip r:embed="rId1"/>
        <a:stretch/>
      </xdr:blipFill>
      <xdr:spPr>
        <a:xfrm>
          <a:off x="0" y="0"/>
          <a:ext cx="276480" cy="276480"/>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0</xdr:rowOff>
    </xdr:from>
    <xdr:to>
      <xdr:col>0</xdr:col>
      <xdr:colOff>276480</xdr:colOff>
      <xdr:row>0</xdr:row>
      <xdr:rowOff>276480</xdr:rowOff>
    </xdr:to>
    <xdr:pic>
      <xdr:nvPicPr>
        <xdr:cNvPr id="2" name="Picture 1" descr=""/>
        <xdr:cNvPicPr/>
      </xdr:nvPicPr>
      <xdr:blipFill>
        <a:blip r:embed="rId1"/>
        <a:stretch/>
      </xdr:blipFill>
      <xdr:spPr>
        <a:xfrm>
          <a:off x="0" y="0"/>
          <a:ext cx="276480" cy="276480"/>
        </a:xfrm>
        <a:prstGeom prst="rect">
          <a:avLst/>
        </a:prstGeom>
        <a:ln>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0</xdr:rowOff>
    </xdr:from>
    <xdr:to>
      <xdr:col>0</xdr:col>
      <xdr:colOff>276480</xdr:colOff>
      <xdr:row>0</xdr:row>
      <xdr:rowOff>276480</xdr:rowOff>
    </xdr:to>
    <xdr:pic>
      <xdr:nvPicPr>
        <xdr:cNvPr id="3" name="Picture 1" descr=""/>
        <xdr:cNvPicPr/>
      </xdr:nvPicPr>
      <xdr:blipFill>
        <a:blip r:embed="rId1"/>
        <a:stretch/>
      </xdr:blipFill>
      <xdr:spPr>
        <a:xfrm>
          <a:off x="0" y="0"/>
          <a:ext cx="276480" cy="276480"/>
        </a:xfrm>
        <a:prstGeom prst="rect">
          <a:avLst/>
        </a:prstGeom>
        <a:ln>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0</xdr:rowOff>
    </xdr:from>
    <xdr:to>
      <xdr:col>0</xdr:col>
      <xdr:colOff>276480</xdr:colOff>
      <xdr:row>0</xdr:row>
      <xdr:rowOff>276480</xdr:rowOff>
    </xdr:to>
    <xdr:pic>
      <xdr:nvPicPr>
        <xdr:cNvPr id="4" name="Picture 1" descr=""/>
        <xdr:cNvPicPr/>
      </xdr:nvPicPr>
      <xdr:blipFill>
        <a:blip r:embed="rId1"/>
        <a:stretch/>
      </xdr:blipFill>
      <xdr:spPr>
        <a:xfrm>
          <a:off x="0" y="0"/>
          <a:ext cx="276480" cy="27648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CM57"/>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1" activeCellId="0" sqref="A1"/>
    </sheetView>
  </sheetViews>
  <sheetFormatPr defaultRowHeight="12" zeroHeight="false" outlineLevelRow="0" outlineLevelCol="0"/>
  <cols>
    <col collapsed="false" customWidth="true" hidden="false" outlineLevel="0" max="1" min="1" style="0" width="8.28"/>
    <col collapsed="false" customWidth="true" hidden="false" outlineLevel="0" max="2" min="2" style="0" width="1.7"/>
    <col collapsed="false" customWidth="true" hidden="false" outlineLevel="0" max="3" min="3" style="0" width="4.15"/>
    <col collapsed="false" customWidth="true" hidden="false" outlineLevel="0" max="33" min="4" style="0" width="2.7"/>
    <col collapsed="false" customWidth="true" hidden="false" outlineLevel="0" max="34" min="34" style="0" width="3.29"/>
    <col collapsed="false" customWidth="true" hidden="false" outlineLevel="0" max="35" min="35" style="0" width="31.72"/>
    <col collapsed="false" customWidth="true" hidden="false" outlineLevel="0" max="37" min="36" style="0" width="2.43"/>
    <col collapsed="false" customWidth="true" hidden="false" outlineLevel="0" max="38" min="38" style="0" width="8.28"/>
    <col collapsed="false" customWidth="true" hidden="false" outlineLevel="0" max="39" min="39" style="0" width="3.29"/>
    <col collapsed="false" customWidth="true" hidden="false" outlineLevel="0" max="40" min="40" style="0" width="13.29"/>
    <col collapsed="false" customWidth="true" hidden="false" outlineLevel="0" max="41" min="41" style="0" width="7.43"/>
    <col collapsed="false" customWidth="true" hidden="false" outlineLevel="0" max="42" min="42" style="0" width="4.15"/>
    <col collapsed="false" customWidth="true" hidden="false" outlineLevel="0" max="43" min="43" style="0" width="15.71"/>
    <col collapsed="false" customWidth="true" hidden="false" outlineLevel="0" max="44" min="44" style="0" width="13.7"/>
    <col collapsed="false" customWidth="true" hidden="true" outlineLevel="0" max="47" min="45" style="0" width="25.86"/>
    <col collapsed="false" customWidth="true" hidden="true" outlineLevel="0" max="52" min="48" style="0" width="21.72"/>
    <col collapsed="false" customWidth="true" hidden="true" outlineLevel="0" max="53" min="53" style="0" width="19.14"/>
    <col collapsed="false" customWidth="true" hidden="true" outlineLevel="0" max="54" min="54" style="0" width="25.01"/>
    <col collapsed="false" customWidth="true" hidden="true" outlineLevel="0" max="56" min="55" style="0" width="19.14"/>
    <col collapsed="false" customWidth="true" hidden="false" outlineLevel="0" max="57" min="57" style="0" width="66.42"/>
    <col collapsed="false" customWidth="true" hidden="false" outlineLevel="0" max="70" min="58" style="0" width="8.89"/>
    <col collapsed="false" customWidth="true" hidden="true" outlineLevel="0" max="91" min="71" style="0" width="9.28"/>
    <col collapsed="false" customWidth="true" hidden="false" outlineLevel="0" max="1025" min="92" style="0" width="8.89"/>
  </cols>
  <sheetData>
    <row r="1" customFormat="false" ht="21.45" hidden="false" customHeight="true" outlineLevel="0" collapsed="false">
      <c r="A1" s="1" t="s">
        <v>0</v>
      </c>
      <c r="B1" s="2"/>
      <c r="C1" s="2"/>
      <c r="D1" s="3" t="s">
        <v>1</v>
      </c>
      <c r="E1" s="2"/>
      <c r="F1" s="2"/>
      <c r="G1" s="2"/>
      <c r="H1" s="2"/>
      <c r="I1" s="2"/>
      <c r="J1" s="2"/>
      <c r="K1" s="4" t="s">
        <v>2</v>
      </c>
      <c r="L1" s="4"/>
      <c r="M1" s="4"/>
      <c r="N1" s="4"/>
      <c r="O1" s="4"/>
      <c r="P1" s="4"/>
      <c r="Q1" s="4"/>
      <c r="R1" s="4"/>
      <c r="S1" s="4"/>
      <c r="T1" s="2"/>
      <c r="U1" s="2"/>
      <c r="V1" s="2"/>
      <c r="W1" s="4" t="s">
        <v>3</v>
      </c>
      <c r="X1" s="4"/>
      <c r="Y1" s="4"/>
      <c r="Z1" s="4"/>
      <c r="AA1" s="4"/>
      <c r="AB1" s="4"/>
      <c r="AC1" s="4"/>
      <c r="AD1" s="4"/>
      <c r="AE1" s="4"/>
      <c r="AF1" s="4"/>
      <c r="AG1" s="4"/>
      <c r="AH1" s="4"/>
      <c r="AI1" s="5"/>
      <c r="AJ1" s="6"/>
      <c r="AK1" s="6"/>
      <c r="AL1" s="6"/>
      <c r="AM1" s="6"/>
      <c r="AN1" s="6"/>
      <c r="AO1" s="6"/>
      <c r="AP1" s="6"/>
      <c r="AQ1" s="6"/>
      <c r="AR1" s="6"/>
      <c r="AS1" s="6"/>
      <c r="AT1" s="6"/>
      <c r="AU1" s="6"/>
      <c r="AV1" s="6"/>
      <c r="AW1" s="6"/>
      <c r="AX1" s="6"/>
      <c r="AY1" s="6"/>
      <c r="AZ1" s="6"/>
      <c r="BA1" s="7" t="s">
        <v>4</v>
      </c>
      <c r="BB1" s="7"/>
      <c r="BC1" s="6"/>
      <c r="BD1" s="6"/>
      <c r="BE1" s="6"/>
      <c r="BF1" s="6"/>
      <c r="BG1" s="6"/>
      <c r="BH1" s="6"/>
      <c r="BI1" s="6"/>
      <c r="BJ1" s="6"/>
      <c r="BK1" s="6"/>
      <c r="BL1" s="6"/>
      <c r="BM1" s="6"/>
      <c r="BN1" s="6"/>
      <c r="BO1" s="6"/>
      <c r="BP1" s="6"/>
      <c r="BQ1" s="6"/>
      <c r="BR1" s="6"/>
      <c r="BT1" s="8" t="s">
        <v>5</v>
      </c>
      <c r="BU1" s="8" t="s">
        <v>5</v>
      </c>
      <c r="BV1" s="8" t="s">
        <v>6</v>
      </c>
    </row>
    <row r="2" customFormat="false" ht="36.9" hidden="false" customHeight="true" outlineLevel="0" collapsed="false">
      <c r="AR2" s="9" t="s">
        <v>7</v>
      </c>
      <c r="AS2" s="9"/>
      <c r="AT2" s="9"/>
      <c r="AU2" s="9"/>
      <c r="AV2" s="9"/>
      <c r="AW2" s="9"/>
      <c r="AX2" s="9"/>
      <c r="AY2" s="9"/>
      <c r="AZ2" s="9"/>
      <c r="BA2" s="9"/>
      <c r="BB2" s="9"/>
      <c r="BC2" s="9"/>
      <c r="BD2" s="9"/>
      <c r="BE2" s="9"/>
      <c r="BS2" s="10" t="s">
        <v>8</v>
      </c>
      <c r="BT2" s="10" t="s">
        <v>9</v>
      </c>
    </row>
    <row r="3" customFormat="false" ht="6.9" hidden="false" customHeight="true" outlineLevel="0" collapsed="false">
      <c r="B3" s="11"/>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3"/>
      <c r="BS3" s="10" t="s">
        <v>8</v>
      </c>
      <c r="BT3" s="10" t="s">
        <v>10</v>
      </c>
    </row>
    <row r="4" customFormat="false" ht="36.9" hidden="false" customHeight="true" outlineLevel="0" collapsed="false">
      <c r="B4" s="14"/>
      <c r="C4" s="15"/>
      <c r="D4" s="16" t="s">
        <v>11</v>
      </c>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7"/>
      <c r="AS4" s="18" t="s">
        <v>12</v>
      </c>
      <c r="BS4" s="10" t="s">
        <v>13</v>
      </c>
    </row>
    <row r="5" customFormat="false" ht="14.4" hidden="false" customHeight="true" outlineLevel="0" collapsed="false">
      <c r="B5" s="14"/>
      <c r="C5" s="15"/>
      <c r="D5" s="19" t="s">
        <v>14</v>
      </c>
      <c r="E5" s="15"/>
      <c r="F5" s="15"/>
      <c r="G5" s="15"/>
      <c r="H5" s="15"/>
      <c r="I5" s="15"/>
      <c r="J5" s="15"/>
      <c r="K5" s="20" t="s">
        <v>15</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15"/>
      <c r="AQ5" s="17"/>
      <c r="BS5" s="10" t="s">
        <v>8</v>
      </c>
    </row>
    <row r="6" customFormat="false" ht="36.9" hidden="false" customHeight="true" outlineLevel="0" collapsed="false">
      <c r="B6" s="14"/>
      <c r="C6" s="15"/>
      <c r="D6" s="21" t="s">
        <v>16</v>
      </c>
      <c r="E6" s="15"/>
      <c r="F6" s="15"/>
      <c r="G6" s="15"/>
      <c r="H6" s="15"/>
      <c r="I6" s="15"/>
      <c r="J6" s="15"/>
      <c r="K6" s="22"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15"/>
      <c r="AQ6" s="17"/>
      <c r="BS6" s="10" t="s">
        <v>8</v>
      </c>
    </row>
    <row r="7" customFormat="false" ht="14.4" hidden="false" customHeight="true" outlineLevel="0" collapsed="false">
      <c r="B7" s="14"/>
      <c r="C7" s="15"/>
      <c r="D7" s="23" t="s">
        <v>18</v>
      </c>
      <c r="E7" s="15"/>
      <c r="F7" s="15"/>
      <c r="G7" s="15"/>
      <c r="H7" s="15"/>
      <c r="I7" s="15"/>
      <c r="J7" s="15"/>
      <c r="K7" s="20"/>
      <c r="L7" s="15"/>
      <c r="M7" s="15"/>
      <c r="N7" s="15"/>
      <c r="O7" s="15"/>
      <c r="P7" s="15"/>
      <c r="Q7" s="15"/>
      <c r="R7" s="15"/>
      <c r="S7" s="15"/>
      <c r="T7" s="15"/>
      <c r="U7" s="15"/>
      <c r="V7" s="15"/>
      <c r="W7" s="15"/>
      <c r="X7" s="15"/>
      <c r="Y7" s="15"/>
      <c r="Z7" s="15"/>
      <c r="AA7" s="15"/>
      <c r="AB7" s="15"/>
      <c r="AC7" s="15"/>
      <c r="AD7" s="15"/>
      <c r="AE7" s="15"/>
      <c r="AF7" s="15"/>
      <c r="AG7" s="15"/>
      <c r="AH7" s="15"/>
      <c r="AI7" s="15"/>
      <c r="AJ7" s="15"/>
      <c r="AK7" s="23" t="s">
        <v>19</v>
      </c>
      <c r="AL7" s="15"/>
      <c r="AM7" s="15"/>
      <c r="AN7" s="20"/>
      <c r="AO7" s="15"/>
      <c r="AP7" s="15"/>
      <c r="AQ7" s="17"/>
      <c r="BS7" s="10" t="s">
        <v>8</v>
      </c>
    </row>
    <row r="8" customFormat="false" ht="14.4" hidden="false" customHeight="true" outlineLevel="0" collapsed="false">
      <c r="B8" s="14"/>
      <c r="C8" s="15"/>
      <c r="D8" s="23" t="s">
        <v>20</v>
      </c>
      <c r="E8" s="15"/>
      <c r="F8" s="15"/>
      <c r="G8" s="15"/>
      <c r="H8" s="15"/>
      <c r="I8" s="15"/>
      <c r="J8" s="15"/>
      <c r="K8" s="20" t="s">
        <v>21</v>
      </c>
      <c r="L8" s="15"/>
      <c r="M8" s="15"/>
      <c r="N8" s="15"/>
      <c r="O8" s="15"/>
      <c r="P8" s="15"/>
      <c r="Q8" s="15"/>
      <c r="R8" s="15"/>
      <c r="S8" s="15"/>
      <c r="T8" s="15"/>
      <c r="U8" s="15"/>
      <c r="V8" s="15"/>
      <c r="W8" s="15"/>
      <c r="X8" s="15"/>
      <c r="Y8" s="15"/>
      <c r="Z8" s="15"/>
      <c r="AA8" s="15"/>
      <c r="AB8" s="15"/>
      <c r="AC8" s="15"/>
      <c r="AD8" s="15"/>
      <c r="AE8" s="15"/>
      <c r="AF8" s="15"/>
      <c r="AG8" s="15"/>
      <c r="AH8" s="15"/>
      <c r="AI8" s="15"/>
      <c r="AJ8" s="15"/>
      <c r="AK8" s="23" t="s">
        <v>22</v>
      </c>
      <c r="AL8" s="15"/>
      <c r="AM8" s="15"/>
      <c r="AN8" s="20" t="s">
        <v>23</v>
      </c>
      <c r="AO8" s="15"/>
      <c r="AP8" s="15"/>
      <c r="AQ8" s="17"/>
      <c r="BS8" s="10" t="s">
        <v>8</v>
      </c>
    </row>
    <row r="9" customFormat="false" ht="14.4" hidden="false" customHeight="true" outlineLevel="0" collapsed="false">
      <c r="B9" s="14"/>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7"/>
      <c r="BS9" s="10" t="s">
        <v>8</v>
      </c>
    </row>
    <row r="10" customFormat="false" ht="14.4" hidden="false" customHeight="true" outlineLevel="0" collapsed="false">
      <c r="B10" s="14"/>
      <c r="C10" s="15"/>
      <c r="D10" s="23" t="s">
        <v>24</v>
      </c>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23" t="s">
        <v>25</v>
      </c>
      <c r="AL10" s="15"/>
      <c r="AM10" s="15"/>
      <c r="AN10" s="20" t="s">
        <v>26</v>
      </c>
      <c r="AO10" s="15"/>
      <c r="AP10" s="15"/>
      <c r="AQ10" s="17"/>
      <c r="BS10" s="10" t="s">
        <v>8</v>
      </c>
    </row>
    <row r="11" customFormat="false" ht="18.45" hidden="false" customHeight="true" outlineLevel="0" collapsed="false">
      <c r="B11" s="14"/>
      <c r="C11" s="15"/>
      <c r="D11" s="15"/>
      <c r="E11" s="20" t="s">
        <v>27</v>
      </c>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23" t="s">
        <v>28</v>
      </c>
      <c r="AL11" s="15"/>
      <c r="AM11" s="15"/>
      <c r="AN11" s="20"/>
      <c r="AO11" s="15"/>
      <c r="AP11" s="15"/>
      <c r="AQ11" s="17"/>
      <c r="BS11" s="10" t="s">
        <v>8</v>
      </c>
    </row>
    <row r="12" customFormat="false" ht="6.9" hidden="false" customHeight="true" outlineLevel="0" collapsed="false">
      <c r="B12" s="14"/>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7"/>
      <c r="BS12" s="10" t="s">
        <v>8</v>
      </c>
    </row>
    <row r="13" customFormat="false" ht="14.4" hidden="false" customHeight="true" outlineLevel="0" collapsed="false">
      <c r="B13" s="14"/>
      <c r="C13" s="15"/>
      <c r="D13" s="23" t="s">
        <v>29</v>
      </c>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23" t="s">
        <v>25</v>
      </c>
      <c r="AL13" s="15"/>
      <c r="AM13" s="15"/>
      <c r="AN13" s="20"/>
      <c r="AO13" s="15"/>
      <c r="AP13" s="15"/>
      <c r="AQ13" s="17"/>
      <c r="BS13" s="10" t="s">
        <v>8</v>
      </c>
    </row>
    <row r="14" customFormat="false" ht="13.2" hidden="false" customHeight="false" outlineLevel="0" collapsed="false">
      <c r="B14" s="14"/>
      <c r="C14" s="15"/>
      <c r="D14" s="15"/>
      <c r="E14" s="20" t="s">
        <v>30</v>
      </c>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23" t="s">
        <v>28</v>
      </c>
      <c r="AL14" s="15"/>
      <c r="AM14" s="15"/>
      <c r="AN14" s="20"/>
      <c r="AO14" s="15"/>
      <c r="AP14" s="15"/>
      <c r="AQ14" s="17"/>
      <c r="BS14" s="10" t="s">
        <v>8</v>
      </c>
    </row>
    <row r="15" customFormat="false" ht="6.9" hidden="false" customHeight="true" outlineLevel="0" collapsed="false">
      <c r="B15" s="14"/>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7"/>
      <c r="BS15" s="10" t="s">
        <v>5</v>
      </c>
    </row>
    <row r="16" customFormat="false" ht="14.4" hidden="false" customHeight="true" outlineLevel="0" collapsed="false">
      <c r="B16" s="14"/>
      <c r="C16" s="15"/>
      <c r="D16" s="23" t="s">
        <v>31</v>
      </c>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23" t="s">
        <v>25</v>
      </c>
      <c r="AL16" s="15"/>
      <c r="AM16" s="15"/>
      <c r="AN16" s="20" t="s">
        <v>32</v>
      </c>
      <c r="AO16" s="15"/>
      <c r="AP16" s="15"/>
      <c r="AQ16" s="17"/>
      <c r="BS16" s="10" t="s">
        <v>5</v>
      </c>
    </row>
    <row r="17" customFormat="false" ht="18.45" hidden="false" customHeight="true" outlineLevel="0" collapsed="false">
      <c r="B17" s="14"/>
      <c r="C17" s="15"/>
      <c r="D17" s="15"/>
      <c r="E17" s="20" t="s">
        <v>33</v>
      </c>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23" t="s">
        <v>28</v>
      </c>
      <c r="AL17" s="15"/>
      <c r="AM17" s="15"/>
      <c r="AN17" s="20" t="s">
        <v>34</v>
      </c>
      <c r="AO17" s="15"/>
      <c r="AP17" s="15"/>
      <c r="AQ17" s="17"/>
      <c r="BS17" s="10" t="s">
        <v>35</v>
      </c>
    </row>
    <row r="18" customFormat="false" ht="6.9" hidden="false" customHeight="true" outlineLevel="0" collapsed="false">
      <c r="B18" s="14"/>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7"/>
      <c r="BS18" s="10" t="s">
        <v>8</v>
      </c>
    </row>
    <row r="19" customFormat="false" ht="14.4" hidden="false" customHeight="true" outlineLevel="0" collapsed="false">
      <c r="B19" s="14"/>
      <c r="C19" s="15"/>
      <c r="D19" s="23" t="s">
        <v>36</v>
      </c>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7"/>
      <c r="BS19" s="10" t="s">
        <v>8</v>
      </c>
    </row>
    <row r="20" customFormat="false" ht="42.75" hidden="false" customHeight="true" outlineLevel="0" collapsed="false">
      <c r="B20" s="14"/>
      <c r="C20" s="15"/>
      <c r="D20" s="15"/>
      <c r="E20" s="24" t="s">
        <v>37</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15"/>
      <c r="AP20" s="15"/>
      <c r="AQ20" s="17"/>
      <c r="BS20" s="10" t="s">
        <v>35</v>
      </c>
    </row>
    <row r="21" customFormat="false" ht="6.9" hidden="false" customHeight="true" outlineLevel="0" collapsed="false">
      <c r="B21" s="14"/>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7"/>
    </row>
    <row r="22" customFormat="false" ht="6.9" hidden="false" customHeight="true" outlineLevel="0" collapsed="false">
      <c r="B22" s="14"/>
      <c r="C22" s="1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15"/>
      <c r="AQ22" s="17"/>
    </row>
    <row r="23" s="26" customFormat="true" ht="25.95" hidden="false" customHeight="true" outlineLevel="0" collapsed="false">
      <c r="B23" s="27"/>
      <c r="C23" s="28"/>
      <c r="D23" s="29" t="s">
        <v>38</v>
      </c>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1" t="n">
        <f aca="false">ROUND(AG51,2)</f>
        <v>0</v>
      </c>
      <c r="AL23" s="31"/>
      <c r="AM23" s="31"/>
      <c r="AN23" s="31"/>
      <c r="AO23" s="31"/>
      <c r="AP23" s="28"/>
      <c r="AQ23" s="32"/>
    </row>
    <row r="24" s="26" customFormat="true" ht="6.9" hidden="false" customHeight="true" outlineLevel="0" collapsed="false">
      <c r="B24" s="27"/>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32"/>
    </row>
    <row r="25" s="26" customFormat="true" ht="12" hidden="false" customHeight="false" outlineLevel="0" collapsed="false">
      <c r="B25" s="27"/>
      <c r="C25" s="28"/>
      <c r="D25" s="28"/>
      <c r="E25" s="28"/>
      <c r="F25" s="28"/>
      <c r="G25" s="28"/>
      <c r="H25" s="28"/>
      <c r="I25" s="28"/>
      <c r="J25" s="28"/>
      <c r="K25" s="28"/>
      <c r="L25" s="33" t="s">
        <v>39</v>
      </c>
      <c r="M25" s="33"/>
      <c r="N25" s="33"/>
      <c r="O25" s="33"/>
      <c r="P25" s="28"/>
      <c r="Q25" s="28"/>
      <c r="R25" s="28"/>
      <c r="S25" s="28"/>
      <c r="T25" s="28"/>
      <c r="U25" s="28"/>
      <c r="V25" s="28"/>
      <c r="W25" s="33" t="s">
        <v>40</v>
      </c>
      <c r="X25" s="33"/>
      <c r="Y25" s="33"/>
      <c r="Z25" s="33"/>
      <c r="AA25" s="33"/>
      <c r="AB25" s="33"/>
      <c r="AC25" s="33"/>
      <c r="AD25" s="33"/>
      <c r="AE25" s="33"/>
      <c r="AF25" s="28"/>
      <c r="AG25" s="28"/>
      <c r="AH25" s="28"/>
      <c r="AI25" s="28"/>
      <c r="AJ25" s="28"/>
      <c r="AK25" s="33" t="s">
        <v>41</v>
      </c>
      <c r="AL25" s="33"/>
      <c r="AM25" s="33"/>
      <c r="AN25" s="33"/>
      <c r="AO25" s="33"/>
      <c r="AP25" s="28"/>
      <c r="AQ25" s="32"/>
    </row>
    <row r="26" s="34" customFormat="true" ht="14.4" hidden="false" customHeight="true" outlineLevel="0" collapsed="false">
      <c r="B26" s="35"/>
      <c r="C26" s="36"/>
      <c r="D26" s="37" t="s">
        <v>42</v>
      </c>
      <c r="E26" s="36"/>
      <c r="F26" s="37" t="s">
        <v>43</v>
      </c>
      <c r="G26" s="36"/>
      <c r="H26" s="36"/>
      <c r="I26" s="36"/>
      <c r="J26" s="36"/>
      <c r="K26" s="36"/>
      <c r="L26" s="38" t="n">
        <v>0.21</v>
      </c>
      <c r="M26" s="38"/>
      <c r="N26" s="38"/>
      <c r="O26" s="38"/>
      <c r="P26" s="36"/>
      <c r="Q26" s="36"/>
      <c r="R26" s="36"/>
      <c r="S26" s="36"/>
      <c r="T26" s="36"/>
      <c r="U26" s="36"/>
      <c r="V26" s="36"/>
      <c r="W26" s="39" t="n">
        <f aca="false">ROUND(AZ51,2)</f>
        <v>0</v>
      </c>
      <c r="X26" s="39"/>
      <c r="Y26" s="39"/>
      <c r="Z26" s="39"/>
      <c r="AA26" s="39"/>
      <c r="AB26" s="39"/>
      <c r="AC26" s="39"/>
      <c r="AD26" s="39"/>
      <c r="AE26" s="39"/>
      <c r="AF26" s="36"/>
      <c r="AG26" s="36"/>
      <c r="AH26" s="36"/>
      <c r="AI26" s="36"/>
      <c r="AJ26" s="36"/>
      <c r="AK26" s="39" t="n">
        <f aca="false">ROUND(AV51,2)</f>
        <v>0</v>
      </c>
      <c r="AL26" s="39"/>
      <c r="AM26" s="39"/>
      <c r="AN26" s="39"/>
      <c r="AO26" s="39"/>
      <c r="AP26" s="36"/>
      <c r="AQ26" s="40"/>
    </row>
    <row r="27" s="34" customFormat="true" ht="14.4" hidden="false" customHeight="true" outlineLevel="0" collapsed="false">
      <c r="B27" s="35"/>
      <c r="C27" s="36"/>
      <c r="D27" s="36"/>
      <c r="E27" s="36"/>
      <c r="F27" s="37" t="s">
        <v>44</v>
      </c>
      <c r="G27" s="36"/>
      <c r="H27" s="36"/>
      <c r="I27" s="36"/>
      <c r="J27" s="36"/>
      <c r="K27" s="36"/>
      <c r="L27" s="38" t="n">
        <v>0.15</v>
      </c>
      <c r="M27" s="38"/>
      <c r="N27" s="38"/>
      <c r="O27" s="38"/>
      <c r="P27" s="36"/>
      <c r="Q27" s="36"/>
      <c r="R27" s="36"/>
      <c r="S27" s="36"/>
      <c r="T27" s="36"/>
      <c r="U27" s="36"/>
      <c r="V27" s="36"/>
      <c r="W27" s="39" t="n">
        <f aca="false">ROUND(BA51,2)</f>
        <v>0</v>
      </c>
      <c r="X27" s="39"/>
      <c r="Y27" s="39"/>
      <c r="Z27" s="39"/>
      <c r="AA27" s="39"/>
      <c r="AB27" s="39"/>
      <c r="AC27" s="39"/>
      <c r="AD27" s="39"/>
      <c r="AE27" s="39"/>
      <c r="AF27" s="36"/>
      <c r="AG27" s="36"/>
      <c r="AH27" s="36"/>
      <c r="AI27" s="36"/>
      <c r="AJ27" s="36"/>
      <c r="AK27" s="39" t="n">
        <f aca="false">ROUND(AW51,2)</f>
        <v>0</v>
      </c>
      <c r="AL27" s="39"/>
      <c r="AM27" s="39"/>
      <c r="AN27" s="39"/>
      <c r="AO27" s="39"/>
      <c r="AP27" s="36"/>
      <c r="AQ27" s="40"/>
    </row>
    <row r="28" s="34" customFormat="true" ht="14.4" hidden="true" customHeight="true" outlineLevel="0" collapsed="false">
      <c r="B28" s="35"/>
      <c r="C28" s="36"/>
      <c r="D28" s="36"/>
      <c r="E28" s="36"/>
      <c r="F28" s="37" t="s">
        <v>45</v>
      </c>
      <c r="G28" s="36"/>
      <c r="H28" s="36"/>
      <c r="I28" s="36"/>
      <c r="J28" s="36"/>
      <c r="K28" s="36"/>
      <c r="L28" s="38" t="n">
        <v>0.21</v>
      </c>
      <c r="M28" s="38"/>
      <c r="N28" s="38"/>
      <c r="O28" s="38"/>
      <c r="P28" s="36"/>
      <c r="Q28" s="36"/>
      <c r="R28" s="36"/>
      <c r="S28" s="36"/>
      <c r="T28" s="36"/>
      <c r="U28" s="36"/>
      <c r="V28" s="36"/>
      <c r="W28" s="39" t="n">
        <f aca="false">ROUND(BB51,2)</f>
        <v>0</v>
      </c>
      <c r="X28" s="39"/>
      <c r="Y28" s="39"/>
      <c r="Z28" s="39"/>
      <c r="AA28" s="39"/>
      <c r="AB28" s="39"/>
      <c r="AC28" s="39"/>
      <c r="AD28" s="39"/>
      <c r="AE28" s="39"/>
      <c r="AF28" s="36"/>
      <c r="AG28" s="36"/>
      <c r="AH28" s="36"/>
      <c r="AI28" s="36"/>
      <c r="AJ28" s="36"/>
      <c r="AK28" s="39" t="n">
        <v>0</v>
      </c>
      <c r="AL28" s="39"/>
      <c r="AM28" s="39"/>
      <c r="AN28" s="39"/>
      <c r="AO28" s="39"/>
      <c r="AP28" s="36"/>
      <c r="AQ28" s="40"/>
    </row>
    <row r="29" s="34" customFormat="true" ht="14.4" hidden="true" customHeight="true" outlineLevel="0" collapsed="false">
      <c r="B29" s="35"/>
      <c r="C29" s="36"/>
      <c r="D29" s="36"/>
      <c r="E29" s="36"/>
      <c r="F29" s="37" t="s">
        <v>46</v>
      </c>
      <c r="G29" s="36"/>
      <c r="H29" s="36"/>
      <c r="I29" s="36"/>
      <c r="J29" s="36"/>
      <c r="K29" s="36"/>
      <c r="L29" s="38" t="n">
        <v>0.15</v>
      </c>
      <c r="M29" s="38"/>
      <c r="N29" s="38"/>
      <c r="O29" s="38"/>
      <c r="P29" s="36"/>
      <c r="Q29" s="36"/>
      <c r="R29" s="36"/>
      <c r="S29" s="36"/>
      <c r="T29" s="36"/>
      <c r="U29" s="36"/>
      <c r="V29" s="36"/>
      <c r="W29" s="39" t="n">
        <f aca="false">ROUND(BC51,2)</f>
        <v>0</v>
      </c>
      <c r="X29" s="39"/>
      <c r="Y29" s="39"/>
      <c r="Z29" s="39"/>
      <c r="AA29" s="39"/>
      <c r="AB29" s="39"/>
      <c r="AC29" s="39"/>
      <c r="AD29" s="39"/>
      <c r="AE29" s="39"/>
      <c r="AF29" s="36"/>
      <c r="AG29" s="36"/>
      <c r="AH29" s="36"/>
      <c r="AI29" s="36"/>
      <c r="AJ29" s="36"/>
      <c r="AK29" s="39" t="n">
        <v>0</v>
      </c>
      <c r="AL29" s="39"/>
      <c r="AM29" s="39"/>
      <c r="AN29" s="39"/>
      <c r="AO29" s="39"/>
      <c r="AP29" s="36"/>
      <c r="AQ29" s="40"/>
    </row>
    <row r="30" s="34" customFormat="true" ht="14.4" hidden="true" customHeight="true" outlineLevel="0" collapsed="false">
      <c r="B30" s="35"/>
      <c r="C30" s="36"/>
      <c r="D30" s="36"/>
      <c r="E30" s="36"/>
      <c r="F30" s="37" t="s">
        <v>47</v>
      </c>
      <c r="G30" s="36"/>
      <c r="H30" s="36"/>
      <c r="I30" s="36"/>
      <c r="J30" s="36"/>
      <c r="K30" s="36"/>
      <c r="L30" s="38" t="n">
        <v>0</v>
      </c>
      <c r="M30" s="38"/>
      <c r="N30" s="38"/>
      <c r="O30" s="38"/>
      <c r="P30" s="36"/>
      <c r="Q30" s="36"/>
      <c r="R30" s="36"/>
      <c r="S30" s="36"/>
      <c r="T30" s="36"/>
      <c r="U30" s="36"/>
      <c r="V30" s="36"/>
      <c r="W30" s="39" t="n">
        <f aca="false">ROUND(BD51,2)</f>
        <v>0</v>
      </c>
      <c r="X30" s="39"/>
      <c r="Y30" s="39"/>
      <c r="Z30" s="39"/>
      <c r="AA30" s="39"/>
      <c r="AB30" s="39"/>
      <c r="AC30" s="39"/>
      <c r="AD30" s="39"/>
      <c r="AE30" s="39"/>
      <c r="AF30" s="36"/>
      <c r="AG30" s="36"/>
      <c r="AH30" s="36"/>
      <c r="AI30" s="36"/>
      <c r="AJ30" s="36"/>
      <c r="AK30" s="39" t="n">
        <v>0</v>
      </c>
      <c r="AL30" s="39"/>
      <c r="AM30" s="39"/>
      <c r="AN30" s="39"/>
      <c r="AO30" s="39"/>
      <c r="AP30" s="36"/>
      <c r="AQ30" s="40"/>
    </row>
    <row r="31" s="26" customFormat="true" ht="6.9" hidden="false" customHeight="true" outlineLevel="0" collapsed="false">
      <c r="B31" s="27"/>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32"/>
    </row>
    <row r="32" s="26" customFormat="true" ht="25.95" hidden="false" customHeight="true" outlineLevel="0" collapsed="false">
      <c r="B32" s="27"/>
      <c r="C32" s="41"/>
      <c r="D32" s="42" t="s">
        <v>48</v>
      </c>
      <c r="E32" s="43"/>
      <c r="F32" s="43"/>
      <c r="G32" s="43"/>
      <c r="H32" s="43"/>
      <c r="I32" s="43"/>
      <c r="J32" s="43"/>
      <c r="K32" s="43"/>
      <c r="L32" s="43"/>
      <c r="M32" s="43"/>
      <c r="N32" s="43"/>
      <c r="O32" s="43"/>
      <c r="P32" s="43"/>
      <c r="Q32" s="43"/>
      <c r="R32" s="43"/>
      <c r="S32" s="43"/>
      <c r="T32" s="44" t="s">
        <v>49</v>
      </c>
      <c r="U32" s="43"/>
      <c r="V32" s="43"/>
      <c r="W32" s="43"/>
      <c r="X32" s="45" t="s">
        <v>50</v>
      </c>
      <c r="Y32" s="45"/>
      <c r="Z32" s="45"/>
      <c r="AA32" s="45"/>
      <c r="AB32" s="45"/>
      <c r="AC32" s="43"/>
      <c r="AD32" s="43"/>
      <c r="AE32" s="43"/>
      <c r="AF32" s="43"/>
      <c r="AG32" s="43"/>
      <c r="AH32" s="43"/>
      <c r="AI32" s="43"/>
      <c r="AJ32" s="43"/>
      <c r="AK32" s="46" t="n">
        <f aca="false">SUM(AK23:AK30)</f>
        <v>0</v>
      </c>
      <c r="AL32" s="46"/>
      <c r="AM32" s="46"/>
      <c r="AN32" s="46"/>
      <c r="AO32" s="46"/>
      <c r="AP32" s="41"/>
      <c r="AQ32" s="47"/>
    </row>
    <row r="33" s="26" customFormat="true" ht="6.9" hidden="false" customHeight="true" outlineLevel="0" collapsed="false">
      <c r="B33" s="27"/>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32"/>
    </row>
    <row r="34" s="26" customFormat="true" ht="6.9" hidden="false" customHeight="true" outlineLevel="0" collapsed="false">
      <c r="B34" s="48"/>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50"/>
    </row>
    <row r="38" s="26" customFormat="true" ht="6.9" hidden="false" customHeight="true" outlineLevel="0" collapsed="false">
      <c r="B38" s="51"/>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27"/>
    </row>
    <row r="39" s="26" customFormat="true" ht="36.9" hidden="false" customHeight="true" outlineLevel="0" collapsed="false">
      <c r="B39" s="27"/>
      <c r="C39" s="53" t="s">
        <v>51</v>
      </c>
      <c r="AR39" s="27"/>
    </row>
    <row r="40" s="26" customFormat="true" ht="6.9" hidden="false" customHeight="true" outlineLevel="0" collapsed="false">
      <c r="B40" s="27"/>
      <c r="AR40" s="27"/>
    </row>
    <row r="41" s="54" customFormat="true" ht="14.4" hidden="false" customHeight="true" outlineLevel="0" collapsed="false">
      <c r="B41" s="55"/>
      <c r="C41" s="56" t="s">
        <v>14</v>
      </c>
      <c r="L41" s="54" t="str">
        <f aca="false">K5</f>
        <v>17-044</v>
      </c>
      <c r="AR41" s="55"/>
    </row>
    <row r="42" s="57" customFormat="true" ht="36.9" hidden="false" customHeight="true" outlineLevel="0" collapsed="false">
      <c r="B42" s="58"/>
      <c r="C42" s="59" t="s">
        <v>16</v>
      </c>
      <c r="L42" s="60" t="str">
        <f aca="false">K6</f>
        <v>Kutná Hora - Obnova krovu a střešního pláště budovy Hrádku čp.28, Barborská ulice</v>
      </c>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R42" s="58"/>
    </row>
    <row r="43" s="26" customFormat="true" ht="6.9" hidden="false" customHeight="true" outlineLevel="0" collapsed="false">
      <c r="B43" s="27"/>
      <c r="AR43" s="27"/>
    </row>
    <row r="44" s="26" customFormat="true" ht="13.2" hidden="false" customHeight="false" outlineLevel="0" collapsed="false">
      <c r="B44" s="27"/>
      <c r="C44" s="56" t="s">
        <v>20</v>
      </c>
      <c r="L44" s="61" t="str">
        <f aca="false">IF(K8="","",K8)</f>
        <v>Kutná Hora</v>
      </c>
      <c r="AI44" s="56" t="s">
        <v>22</v>
      </c>
      <c r="AM44" s="62" t="str">
        <f aca="false">IF(AN8= "","",AN8)</f>
        <v>29. 6. 2017</v>
      </c>
      <c r="AN44" s="62"/>
      <c r="AR44" s="27"/>
    </row>
    <row r="45" s="26" customFormat="true" ht="6.9" hidden="false" customHeight="true" outlineLevel="0" collapsed="false">
      <c r="B45" s="27"/>
      <c r="AR45" s="27"/>
    </row>
    <row r="46" s="26" customFormat="true" ht="13.2" hidden="false" customHeight="false" outlineLevel="0" collapsed="false">
      <c r="B46" s="27"/>
      <c r="C46" s="56" t="s">
        <v>24</v>
      </c>
      <c r="L46" s="54" t="str">
        <f aca="false">IF(E11= "","",E11)</f>
        <v>Město Kutná Hora, Havlíčkovo nám. 552/1 </v>
      </c>
      <c r="AI46" s="56" t="s">
        <v>31</v>
      </c>
      <c r="AM46" s="63" t="str">
        <f aca="false">IF(E17="","",E17)</f>
        <v>Ing.Vít Mlázovský, Jánský vršek 4/310 11 800 Praha</v>
      </c>
      <c r="AN46" s="63"/>
      <c r="AO46" s="63"/>
      <c r="AP46" s="63"/>
      <c r="AR46" s="27"/>
      <c r="AS46" s="64" t="s">
        <v>52</v>
      </c>
      <c r="AT46" s="64"/>
      <c r="AU46" s="65"/>
      <c r="AV46" s="65"/>
      <c r="AW46" s="65"/>
      <c r="AX46" s="65"/>
      <c r="AY46" s="65"/>
      <c r="AZ46" s="65"/>
      <c r="BA46" s="65"/>
      <c r="BB46" s="65"/>
      <c r="BC46" s="65"/>
      <c r="BD46" s="66"/>
    </row>
    <row r="47" s="26" customFormat="true" ht="13.2" hidden="false" customHeight="false" outlineLevel="0" collapsed="false">
      <c r="B47" s="27"/>
      <c r="C47" s="56" t="s">
        <v>29</v>
      </c>
      <c r="L47" s="54" t="str">
        <f aca="false">IF(E14="","",E14)</f>
        <v> </v>
      </c>
      <c r="AR47" s="27"/>
      <c r="AS47" s="64"/>
      <c r="AT47" s="64"/>
      <c r="AU47" s="28"/>
      <c r="AV47" s="28"/>
      <c r="AW47" s="28"/>
      <c r="AX47" s="28"/>
      <c r="AY47" s="28"/>
      <c r="AZ47" s="28"/>
      <c r="BA47" s="28"/>
      <c r="BB47" s="28"/>
      <c r="BC47" s="28"/>
      <c r="BD47" s="67"/>
    </row>
    <row r="48" s="26" customFormat="true" ht="10.95" hidden="false" customHeight="true" outlineLevel="0" collapsed="false">
      <c r="B48" s="27"/>
      <c r="AR48" s="27"/>
      <c r="AS48" s="64"/>
      <c r="AT48" s="64"/>
      <c r="AU48" s="28"/>
      <c r="AV48" s="28"/>
      <c r="AW48" s="28"/>
      <c r="AX48" s="28"/>
      <c r="AY48" s="28"/>
      <c r="AZ48" s="28"/>
      <c r="BA48" s="28"/>
      <c r="BB48" s="28"/>
      <c r="BC48" s="28"/>
      <c r="BD48" s="67"/>
    </row>
    <row r="49" s="26" customFormat="true" ht="29.25" hidden="false" customHeight="true" outlineLevel="0" collapsed="false">
      <c r="B49" s="27"/>
      <c r="C49" s="68" t="s">
        <v>53</v>
      </c>
      <c r="D49" s="68"/>
      <c r="E49" s="68"/>
      <c r="F49" s="68"/>
      <c r="G49" s="68"/>
      <c r="H49" s="69"/>
      <c r="I49" s="70" t="s">
        <v>54</v>
      </c>
      <c r="J49" s="70"/>
      <c r="K49" s="70"/>
      <c r="L49" s="70"/>
      <c r="M49" s="70"/>
      <c r="N49" s="70"/>
      <c r="O49" s="70"/>
      <c r="P49" s="70"/>
      <c r="Q49" s="70"/>
      <c r="R49" s="70"/>
      <c r="S49" s="70"/>
      <c r="T49" s="70"/>
      <c r="U49" s="70"/>
      <c r="V49" s="70"/>
      <c r="W49" s="70"/>
      <c r="X49" s="70"/>
      <c r="Y49" s="70"/>
      <c r="Z49" s="70"/>
      <c r="AA49" s="70"/>
      <c r="AB49" s="70"/>
      <c r="AC49" s="70"/>
      <c r="AD49" s="70"/>
      <c r="AE49" s="70"/>
      <c r="AF49" s="70"/>
      <c r="AG49" s="71" t="s">
        <v>55</v>
      </c>
      <c r="AH49" s="71"/>
      <c r="AI49" s="71"/>
      <c r="AJ49" s="71"/>
      <c r="AK49" s="71"/>
      <c r="AL49" s="71"/>
      <c r="AM49" s="71"/>
      <c r="AN49" s="70" t="s">
        <v>56</v>
      </c>
      <c r="AO49" s="70"/>
      <c r="AP49" s="70"/>
      <c r="AQ49" s="72" t="s">
        <v>57</v>
      </c>
      <c r="AR49" s="27"/>
      <c r="AS49" s="73" t="s">
        <v>58</v>
      </c>
      <c r="AT49" s="74" t="s">
        <v>59</v>
      </c>
      <c r="AU49" s="74" t="s">
        <v>60</v>
      </c>
      <c r="AV49" s="74" t="s">
        <v>61</v>
      </c>
      <c r="AW49" s="74" t="s">
        <v>62</v>
      </c>
      <c r="AX49" s="74" t="s">
        <v>63</v>
      </c>
      <c r="AY49" s="74" t="s">
        <v>64</v>
      </c>
      <c r="AZ49" s="74" t="s">
        <v>65</v>
      </c>
      <c r="BA49" s="74" t="s">
        <v>66</v>
      </c>
      <c r="BB49" s="74" t="s">
        <v>67</v>
      </c>
      <c r="BC49" s="74" t="s">
        <v>68</v>
      </c>
      <c r="BD49" s="75" t="s">
        <v>69</v>
      </c>
    </row>
    <row r="50" s="26" customFormat="true" ht="10.95" hidden="false" customHeight="true" outlineLevel="0" collapsed="false">
      <c r="B50" s="27"/>
      <c r="AR50" s="27"/>
      <c r="AS50" s="76"/>
      <c r="AT50" s="65"/>
      <c r="AU50" s="65"/>
      <c r="AV50" s="65"/>
      <c r="AW50" s="65"/>
      <c r="AX50" s="65"/>
      <c r="AY50" s="65"/>
      <c r="AZ50" s="65"/>
      <c r="BA50" s="65"/>
      <c r="BB50" s="65"/>
      <c r="BC50" s="65"/>
      <c r="BD50" s="66"/>
    </row>
    <row r="51" s="57" customFormat="true" ht="32.4" hidden="false" customHeight="true" outlineLevel="0" collapsed="false">
      <c r="B51" s="58"/>
      <c r="C51" s="77" t="s">
        <v>70</v>
      </c>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9" t="n">
        <f aca="false">ROUND(SUM(AG52:AG55),2)</f>
        <v>0</v>
      </c>
      <c r="AH51" s="79"/>
      <c r="AI51" s="79"/>
      <c r="AJ51" s="79"/>
      <c r="AK51" s="79"/>
      <c r="AL51" s="79"/>
      <c r="AM51" s="79"/>
      <c r="AN51" s="80" t="n">
        <f aca="false">SUM(AG51,AT51)</f>
        <v>0</v>
      </c>
      <c r="AO51" s="80"/>
      <c r="AP51" s="80"/>
      <c r="AQ51" s="81"/>
      <c r="AR51" s="58"/>
      <c r="AS51" s="82" t="n">
        <f aca="false">ROUND(SUM(AS52:AS55),2)</f>
        <v>0</v>
      </c>
      <c r="AT51" s="83" t="n">
        <f aca="false">ROUND(SUM(AV51:AW51),2)</f>
        <v>0</v>
      </c>
      <c r="AU51" s="84" t="n">
        <f aca="false">ROUND(SUM(AU52:AU55),5)</f>
        <v>8333.01448</v>
      </c>
      <c r="AV51" s="83" t="n">
        <f aca="false">ROUND(AZ51*L26,2)</f>
        <v>0</v>
      </c>
      <c r="AW51" s="83" t="n">
        <f aca="false">ROUND(BA51*L27,2)</f>
        <v>0</v>
      </c>
      <c r="AX51" s="83" t="n">
        <f aca="false">ROUND(BB51*L26,2)</f>
        <v>0</v>
      </c>
      <c r="AY51" s="83" t="n">
        <f aca="false">ROUND(BC51*L27,2)</f>
        <v>0</v>
      </c>
      <c r="AZ51" s="83" t="n">
        <f aca="false">ROUND(SUM(AZ52:AZ55),2)</f>
        <v>0</v>
      </c>
      <c r="BA51" s="83" t="n">
        <f aca="false">ROUND(SUM(BA52:BA55),2)</f>
        <v>0</v>
      </c>
      <c r="BB51" s="83" t="n">
        <f aca="false">ROUND(SUM(BB52:BB55),2)</f>
        <v>0</v>
      </c>
      <c r="BC51" s="83" t="n">
        <f aca="false">ROUND(SUM(BC52:BC55),2)</f>
        <v>0</v>
      </c>
      <c r="BD51" s="85" t="n">
        <f aca="false">ROUND(SUM(BD52:BD55),2)</f>
        <v>0</v>
      </c>
      <c r="BS51" s="59" t="s">
        <v>71</v>
      </c>
      <c r="BT51" s="59" t="s">
        <v>72</v>
      </c>
      <c r="BU51" s="86" t="s">
        <v>73</v>
      </c>
      <c r="BV51" s="59" t="s">
        <v>74</v>
      </c>
      <c r="BW51" s="59" t="s">
        <v>6</v>
      </c>
      <c r="BX51" s="59" t="s">
        <v>75</v>
      </c>
      <c r="CL51" s="59"/>
    </row>
    <row r="52" s="98" customFormat="true" ht="16.5" hidden="false" customHeight="true" outlineLevel="0" collapsed="false">
      <c r="A52" s="87" t="s">
        <v>76</v>
      </c>
      <c r="B52" s="88"/>
      <c r="C52" s="89"/>
      <c r="D52" s="90" t="s">
        <v>77</v>
      </c>
      <c r="E52" s="90"/>
      <c r="F52" s="90"/>
      <c r="G52" s="90"/>
      <c r="H52" s="90"/>
      <c r="I52" s="91"/>
      <c r="J52" s="90" t="s">
        <v>78</v>
      </c>
      <c r="K52" s="90"/>
      <c r="L52" s="90"/>
      <c r="M52" s="90"/>
      <c r="N52" s="90"/>
      <c r="O52" s="90"/>
      <c r="P52" s="90"/>
      <c r="Q52" s="90"/>
      <c r="R52" s="90"/>
      <c r="S52" s="90"/>
      <c r="T52" s="90"/>
      <c r="U52" s="90"/>
      <c r="V52" s="90"/>
      <c r="W52" s="90"/>
      <c r="X52" s="90"/>
      <c r="Y52" s="90"/>
      <c r="Z52" s="90"/>
      <c r="AA52" s="90"/>
      <c r="AB52" s="90"/>
      <c r="AC52" s="90"/>
      <c r="AD52" s="90"/>
      <c r="AE52" s="90"/>
      <c r="AF52" s="90"/>
      <c r="AG52" s="92" t="n">
        <f aca="false">'00 - Vedlejší a ostatní n...'!J27</f>
        <v>0</v>
      </c>
      <c r="AH52" s="92"/>
      <c r="AI52" s="92"/>
      <c r="AJ52" s="92"/>
      <c r="AK52" s="92"/>
      <c r="AL52" s="92"/>
      <c r="AM52" s="92"/>
      <c r="AN52" s="92" t="n">
        <f aca="false">SUM(AG52,AT52)</f>
        <v>0</v>
      </c>
      <c r="AO52" s="92"/>
      <c r="AP52" s="92"/>
      <c r="AQ52" s="93" t="s">
        <v>79</v>
      </c>
      <c r="AR52" s="88"/>
      <c r="AS52" s="94" t="n">
        <v>0</v>
      </c>
      <c r="AT52" s="95" t="n">
        <f aca="false">ROUND(SUM(AV52:AW52),2)</f>
        <v>0</v>
      </c>
      <c r="AU52" s="96" t="n">
        <f aca="false">'00 - Vedlejší a ostatní n...'!P80</f>
        <v>0</v>
      </c>
      <c r="AV52" s="95" t="n">
        <f aca="false">'00 - Vedlejší a ostatní n...'!J30</f>
        <v>0</v>
      </c>
      <c r="AW52" s="95" t="n">
        <f aca="false">'00 - Vedlejší a ostatní n...'!J31</f>
        <v>0</v>
      </c>
      <c r="AX52" s="95" t="n">
        <f aca="false">'00 - Vedlejší a ostatní n...'!J32</f>
        <v>0</v>
      </c>
      <c r="AY52" s="95" t="n">
        <f aca="false">'00 - Vedlejší a ostatní n...'!J33</f>
        <v>0</v>
      </c>
      <c r="AZ52" s="95" t="n">
        <f aca="false">'00 - Vedlejší a ostatní n...'!F30</f>
        <v>0</v>
      </c>
      <c r="BA52" s="95" t="n">
        <f aca="false">'00 - Vedlejší a ostatní n...'!F31</f>
        <v>0</v>
      </c>
      <c r="BB52" s="95" t="n">
        <f aca="false">'00 - Vedlejší a ostatní n...'!F32</f>
        <v>0</v>
      </c>
      <c r="BC52" s="95" t="n">
        <f aca="false">'00 - Vedlejší a ostatní n...'!F33</f>
        <v>0</v>
      </c>
      <c r="BD52" s="97" t="n">
        <f aca="false">'00 - Vedlejší a ostatní n...'!F34</f>
        <v>0</v>
      </c>
      <c r="BT52" s="99" t="s">
        <v>80</v>
      </c>
      <c r="BV52" s="99" t="s">
        <v>74</v>
      </c>
      <c r="BW52" s="99" t="s">
        <v>81</v>
      </c>
      <c r="BX52" s="99" t="s">
        <v>6</v>
      </c>
      <c r="CL52" s="99"/>
      <c r="CM52" s="99" t="s">
        <v>82</v>
      </c>
    </row>
    <row r="53" s="98" customFormat="true" ht="16.5" hidden="false" customHeight="true" outlineLevel="0" collapsed="false">
      <c r="A53" s="87" t="s">
        <v>76</v>
      </c>
      <c r="B53" s="88"/>
      <c r="C53" s="89"/>
      <c r="D53" s="90" t="s">
        <v>83</v>
      </c>
      <c r="E53" s="90"/>
      <c r="F53" s="90"/>
      <c r="G53" s="90"/>
      <c r="H53" s="90"/>
      <c r="I53" s="91"/>
      <c r="J53" s="90" t="s">
        <v>84</v>
      </c>
      <c r="K53" s="90"/>
      <c r="L53" s="90"/>
      <c r="M53" s="90"/>
      <c r="N53" s="90"/>
      <c r="O53" s="90"/>
      <c r="P53" s="90"/>
      <c r="Q53" s="90"/>
      <c r="R53" s="90"/>
      <c r="S53" s="90"/>
      <c r="T53" s="90"/>
      <c r="U53" s="90"/>
      <c r="V53" s="90"/>
      <c r="W53" s="90"/>
      <c r="X53" s="90"/>
      <c r="Y53" s="90"/>
      <c r="Z53" s="90"/>
      <c r="AA53" s="90"/>
      <c r="AB53" s="90"/>
      <c r="AC53" s="90"/>
      <c r="AD53" s="90"/>
      <c r="AE53" s="90"/>
      <c r="AF53" s="90"/>
      <c r="AG53" s="92" t="n">
        <f aca="false">'01 - 1.etapa - Věž, JZ kř...'!J27</f>
        <v>0</v>
      </c>
      <c r="AH53" s="92"/>
      <c r="AI53" s="92"/>
      <c r="AJ53" s="92"/>
      <c r="AK53" s="92"/>
      <c r="AL53" s="92"/>
      <c r="AM53" s="92"/>
      <c r="AN53" s="92" t="n">
        <f aca="false">SUM(AG53,AT53)</f>
        <v>0</v>
      </c>
      <c r="AO53" s="92"/>
      <c r="AP53" s="92"/>
      <c r="AQ53" s="93" t="s">
        <v>85</v>
      </c>
      <c r="AR53" s="88"/>
      <c r="AS53" s="94" t="n">
        <v>0</v>
      </c>
      <c r="AT53" s="95" t="n">
        <f aca="false">ROUND(SUM(AV53:AW53),2)</f>
        <v>0</v>
      </c>
      <c r="AU53" s="96" t="n">
        <f aca="false">'01 - 1.etapa - Věž, JZ kř...'!P96</f>
        <v>2157.413742</v>
      </c>
      <c r="AV53" s="95" t="n">
        <f aca="false">'01 - 1.etapa - Věž, JZ kř...'!J30</f>
        <v>0</v>
      </c>
      <c r="AW53" s="95" t="n">
        <f aca="false">'01 - 1.etapa - Věž, JZ kř...'!J31</f>
        <v>0</v>
      </c>
      <c r="AX53" s="95" t="n">
        <f aca="false">'01 - 1.etapa - Věž, JZ kř...'!J32</f>
        <v>0</v>
      </c>
      <c r="AY53" s="95" t="n">
        <f aca="false">'01 - 1.etapa - Věž, JZ kř...'!J33</f>
        <v>0</v>
      </c>
      <c r="AZ53" s="95" t="n">
        <f aca="false">'01 - 1.etapa - Věž, JZ kř...'!F30</f>
        <v>0</v>
      </c>
      <c r="BA53" s="95" t="n">
        <f aca="false">'01 - 1.etapa - Věž, JZ kř...'!F31</f>
        <v>0</v>
      </c>
      <c r="BB53" s="95" t="n">
        <f aca="false">'01 - 1.etapa - Věž, JZ kř...'!F32</f>
        <v>0</v>
      </c>
      <c r="BC53" s="95" t="n">
        <f aca="false">'01 - 1.etapa - Věž, JZ kř...'!F33</f>
        <v>0</v>
      </c>
      <c r="BD53" s="97" t="n">
        <f aca="false">'01 - 1.etapa - Věž, JZ kř...'!F34</f>
        <v>0</v>
      </c>
      <c r="BT53" s="99" t="s">
        <v>80</v>
      </c>
      <c r="BV53" s="99" t="s">
        <v>74</v>
      </c>
      <c r="BW53" s="99" t="s">
        <v>86</v>
      </c>
      <c r="BX53" s="99" t="s">
        <v>6</v>
      </c>
      <c r="CL53" s="99"/>
      <c r="CM53" s="99" t="s">
        <v>82</v>
      </c>
    </row>
    <row r="54" s="98" customFormat="true" ht="16.5" hidden="false" customHeight="true" outlineLevel="0" collapsed="false">
      <c r="A54" s="87" t="s">
        <v>76</v>
      </c>
      <c r="B54" s="88"/>
      <c r="C54" s="89"/>
      <c r="D54" s="90" t="s">
        <v>87</v>
      </c>
      <c r="E54" s="90"/>
      <c r="F54" s="90"/>
      <c r="G54" s="90"/>
      <c r="H54" s="90"/>
      <c r="I54" s="91"/>
      <c r="J54" s="90" t="s">
        <v>88</v>
      </c>
      <c r="K54" s="90"/>
      <c r="L54" s="90"/>
      <c r="M54" s="90"/>
      <c r="N54" s="90"/>
      <c r="O54" s="90"/>
      <c r="P54" s="90"/>
      <c r="Q54" s="90"/>
      <c r="R54" s="90"/>
      <c r="S54" s="90"/>
      <c r="T54" s="90"/>
      <c r="U54" s="90"/>
      <c r="V54" s="90"/>
      <c r="W54" s="90"/>
      <c r="X54" s="90"/>
      <c r="Y54" s="90"/>
      <c r="Z54" s="90"/>
      <c r="AA54" s="90"/>
      <c r="AB54" s="90"/>
      <c r="AC54" s="90"/>
      <c r="AD54" s="90"/>
      <c r="AE54" s="90"/>
      <c r="AF54" s="90"/>
      <c r="AG54" s="92" t="n">
        <f aca="false">'02 - 2.etapa - JV křídlo'!J27</f>
        <v>0</v>
      </c>
      <c r="AH54" s="92"/>
      <c r="AI54" s="92"/>
      <c r="AJ54" s="92"/>
      <c r="AK54" s="92"/>
      <c r="AL54" s="92"/>
      <c r="AM54" s="92"/>
      <c r="AN54" s="92" t="n">
        <f aca="false">SUM(AG54,AT54)</f>
        <v>0</v>
      </c>
      <c r="AO54" s="92"/>
      <c r="AP54" s="92"/>
      <c r="AQ54" s="93" t="s">
        <v>85</v>
      </c>
      <c r="AR54" s="88"/>
      <c r="AS54" s="94" t="n">
        <v>0</v>
      </c>
      <c r="AT54" s="95" t="n">
        <f aca="false">ROUND(SUM(AV54:AW54),2)</f>
        <v>0</v>
      </c>
      <c r="AU54" s="96" t="n">
        <f aca="false">'02 - 2.etapa - JV křídlo'!P93</f>
        <v>2933.92465</v>
      </c>
      <c r="AV54" s="95" t="n">
        <f aca="false">'02 - 2.etapa - JV křídlo'!J30</f>
        <v>0</v>
      </c>
      <c r="AW54" s="95" t="n">
        <f aca="false">'02 - 2.etapa - JV křídlo'!J31</f>
        <v>0</v>
      </c>
      <c r="AX54" s="95" t="n">
        <f aca="false">'02 - 2.etapa - JV křídlo'!J32</f>
        <v>0</v>
      </c>
      <c r="AY54" s="95" t="n">
        <f aca="false">'02 - 2.etapa - JV křídlo'!J33</f>
        <v>0</v>
      </c>
      <c r="AZ54" s="95" t="n">
        <f aca="false">'02 - 2.etapa - JV křídlo'!F30</f>
        <v>0</v>
      </c>
      <c r="BA54" s="95" t="n">
        <f aca="false">'02 - 2.etapa - JV křídlo'!F31</f>
        <v>0</v>
      </c>
      <c r="BB54" s="95" t="n">
        <f aca="false">'02 - 2.etapa - JV křídlo'!F32</f>
        <v>0</v>
      </c>
      <c r="BC54" s="95" t="n">
        <f aca="false">'02 - 2.etapa - JV křídlo'!F33</f>
        <v>0</v>
      </c>
      <c r="BD54" s="97" t="n">
        <f aca="false">'02 - 2.etapa - JV křídlo'!F34</f>
        <v>0</v>
      </c>
      <c r="BT54" s="99" t="s">
        <v>80</v>
      </c>
      <c r="BV54" s="99" t="s">
        <v>74</v>
      </c>
      <c r="BW54" s="99" t="s">
        <v>89</v>
      </c>
      <c r="BX54" s="99" t="s">
        <v>6</v>
      </c>
      <c r="CL54" s="99"/>
      <c r="CM54" s="99" t="s">
        <v>82</v>
      </c>
    </row>
    <row r="55" s="98" customFormat="true" ht="16.5" hidden="false" customHeight="true" outlineLevel="0" collapsed="false">
      <c r="A55" s="87" t="s">
        <v>76</v>
      </c>
      <c r="B55" s="88"/>
      <c r="C55" s="89"/>
      <c r="D55" s="90" t="s">
        <v>90</v>
      </c>
      <c r="E55" s="90"/>
      <c r="F55" s="90"/>
      <c r="G55" s="90"/>
      <c r="H55" s="90"/>
      <c r="I55" s="91"/>
      <c r="J55" s="90" t="s">
        <v>91</v>
      </c>
      <c r="K55" s="90"/>
      <c r="L55" s="90"/>
      <c r="M55" s="90"/>
      <c r="N55" s="90"/>
      <c r="O55" s="90"/>
      <c r="P55" s="90"/>
      <c r="Q55" s="90"/>
      <c r="R55" s="90"/>
      <c r="S55" s="90"/>
      <c r="T55" s="90"/>
      <c r="U55" s="90"/>
      <c r="V55" s="90"/>
      <c r="W55" s="90"/>
      <c r="X55" s="90"/>
      <c r="Y55" s="90"/>
      <c r="Z55" s="90"/>
      <c r="AA55" s="90"/>
      <c r="AB55" s="90"/>
      <c r="AC55" s="90"/>
      <c r="AD55" s="90"/>
      <c r="AE55" s="90"/>
      <c r="AF55" s="90"/>
      <c r="AG55" s="92" t="n">
        <f aca="false">'03 - 3.etapa - SZ křídlo,...'!J27</f>
        <v>0</v>
      </c>
      <c r="AH55" s="92"/>
      <c r="AI55" s="92"/>
      <c r="AJ55" s="92"/>
      <c r="AK55" s="92"/>
      <c r="AL55" s="92"/>
      <c r="AM55" s="92"/>
      <c r="AN55" s="92" t="n">
        <f aca="false">SUM(AG55,AT55)</f>
        <v>0</v>
      </c>
      <c r="AO55" s="92"/>
      <c r="AP55" s="92"/>
      <c r="AQ55" s="93" t="s">
        <v>85</v>
      </c>
      <c r="AR55" s="88"/>
      <c r="AS55" s="100" t="n">
        <v>0</v>
      </c>
      <c r="AT55" s="101" t="n">
        <f aca="false">ROUND(SUM(AV55:AW55),2)</f>
        <v>0</v>
      </c>
      <c r="AU55" s="102" t="n">
        <f aca="false">'03 - 3.etapa - SZ křídlo,...'!P92</f>
        <v>3241.676084</v>
      </c>
      <c r="AV55" s="101" t="n">
        <f aca="false">'03 - 3.etapa - SZ křídlo,...'!J30</f>
        <v>0</v>
      </c>
      <c r="AW55" s="101" t="n">
        <f aca="false">'03 - 3.etapa - SZ křídlo,...'!J31</f>
        <v>0</v>
      </c>
      <c r="AX55" s="101" t="n">
        <f aca="false">'03 - 3.etapa - SZ křídlo,...'!J32</f>
        <v>0</v>
      </c>
      <c r="AY55" s="101" t="n">
        <f aca="false">'03 - 3.etapa - SZ křídlo,...'!J33</f>
        <v>0</v>
      </c>
      <c r="AZ55" s="101" t="n">
        <f aca="false">'03 - 3.etapa - SZ křídlo,...'!F30</f>
        <v>0</v>
      </c>
      <c r="BA55" s="101" t="n">
        <f aca="false">'03 - 3.etapa - SZ křídlo,...'!F31</f>
        <v>0</v>
      </c>
      <c r="BB55" s="101" t="n">
        <f aca="false">'03 - 3.etapa - SZ křídlo,...'!F32</f>
        <v>0</v>
      </c>
      <c r="BC55" s="101" t="n">
        <f aca="false">'03 - 3.etapa - SZ křídlo,...'!F33</f>
        <v>0</v>
      </c>
      <c r="BD55" s="103" t="n">
        <f aca="false">'03 - 3.etapa - SZ křídlo,...'!F34</f>
        <v>0</v>
      </c>
      <c r="BT55" s="99" t="s">
        <v>80</v>
      </c>
      <c r="BV55" s="99" t="s">
        <v>74</v>
      </c>
      <c r="BW55" s="99" t="s">
        <v>92</v>
      </c>
      <c r="BX55" s="99" t="s">
        <v>6</v>
      </c>
      <c r="CL55" s="99"/>
      <c r="CM55" s="99" t="s">
        <v>82</v>
      </c>
    </row>
    <row r="56" s="26" customFormat="true" ht="30" hidden="false" customHeight="true" outlineLevel="0" collapsed="false">
      <c r="B56" s="27"/>
      <c r="AR56" s="27"/>
    </row>
    <row r="57" s="26" customFormat="true" ht="6.9" hidden="false" customHeight="true" outlineLevel="0" collapsed="false">
      <c r="B57" s="48"/>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27"/>
    </row>
  </sheetData>
  <mergeCells count="51">
    <mergeCell ref="AR2:BE2"/>
    <mergeCell ref="K5:AO5"/>
    <mergeCell ref="K6:AO6"/>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G51:AM51"/>
    <mergeCell ref="AN51:AP51"/>
    <mergeCell ref="D52:H52"/>
    <mergeCell ref="J52:AF52"/>
    <mergeCell ref="AG52:AM52"/>
    <mergeCell ref="AN52:AP52"/>
    <mergeCell ref="D53:H53"/>
    <mergeCell ref="J53:AF53"/>
    <mergeCell ref="AG53:AM53"/>
    <mergeCell ref="AN53:AP53"/>
    <mergeCell ref="D54:H54"/>
    <mergeCell ref="J54:AF54"/>
    <mergeCell ref="AG54:AM54"/>
    <mergeCell ref="AN54:AP54"/>
    <mergeCell ref="D55:H55"/>
    <mergeCell ref="J55:AF55"/>
    <mergeCell ref="AG55:AM55"/>
    <mergeCell ref="AN55:AP55"/>
  </mergeCells>
  <hyperlinks>
    <hyperlink ref="K1" location="C2" display="1) Rekapitulace stavby"/>
    <hyperlink ref="W1" location="C51" display="2) Rekapitulace objektů stavby a soupisů prací"/>
    <hyperlink ref="A52" location="'00 - Vedlejší a ostatní n..!'!C2" display="/"/>
    <hyperlink ref="A53" location="'01 - 1.etapa - Věž, JZ kř..!'!C2" display="/"/>
    <hyperlink ref="A54" location="'02 - 2!etapa - JV křídlo'!C2" display="/"/>
    <hyperlink ref="A55" location="'03 - 3.etapa - SZ křídlo,..!'!C2" display="/"/>
  </hyperlinks>
  <printOptions headings="false" gridLines="false" gridLinesSet="true" horizontalCentered="false" verticalCentered="false"/>
  <pageMargins left="0.583333333333333" right="0.583333333333333" top="0.583333333333333" bottom="0.583333333333333" header="0.511805555555555" footer="0"/>
  <pageSetup paperSize="9" scale="100" firstPageNumber="0" fitToWidth="1" fitToHeight="100" pageOrder="downThenOver" orientation="landscap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BR100"/>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J1" activeCellId="0" sqref="J1"/>
    </sheetView>
  </sheetViews>
  <sheetFormatPr defaultRowHeight="12" zeroHeight="false" outlineLevelRow="0" outlineLevelCol="0"/>
  <cols>
    <col collapsed="false" customWidth="true" hidden="false" outlineLevel="0" max="1" min="1" style="0" width="8.28"/>
    <col collapsed="false" customWidth="true" hidden="false" outlineLevel="0" max="2" min="2" style="0" width="1.7"/>
    <col collapsed="false" customWidth="true" hidden="false" outlineLevel="0" max="3" min="3" style="0" width="4.15"/>
    <col collapsed="false" customWidth="true" hidden="false" outlineLevel="0" max="4" min="4" style="0" width="4.28"/>
    <col collapsed="false" customWidth="true" hidden="false" outlineLevel="0" max="5" min="5" style="0" width="17.14"/>
    <col collapsed="false" customWidth="true" hidden="false" outlineLevel="0" max="6" min="6" style="0" width="75"/>
    <col collapsed="false" customWidth="true" hidden="false" outlineLevel="0" max="7" min="7" style="0" width="8.71"/>
    <col collapsed="false" customWidth="true" hidden="false" outlineLevel="0" max="8" min="8" style="0" width="11.14"/>
    <col collapsed="false" customWidth="true" hidden="false" outlineLevel="0" max="9" min="9" style="0" width="12.7"/>
    <col collapsed="false" customWidth="true" hidden="false" outlineLevel="0" max="10" min="10" style="0" width="23.43"/>
    <col collapsed="false" customWidth="true" hidden="false" outlineLevel="0" max="11" min="11" style="0" width="15.42"/>
    <col collapsed="false" customWidth="true" hidden="false" outlineLevel="0" max="12" min="12" style="0" width="8.89"/>
    <col collapsed="false" customWidth="true" hidden="true" outlineLevel="0" max="18" min="13" style="0" width="9.28"/>
    <col collapsed="false" customWidth="true" hidden="true" outlineLevel="0" max="19" min="19" style="0" width="8.14"/>
    <col collapsed="false" customWidth="true" hidden="true" outlineLevel="0" max="20" min="20" style="0" width="29.71"/>
    <col collapsed="false" customWidth="true" hidden="true" outlineLevel="0" max="21" min="21" style="0" width="16.28"/>
    <col collapsed="false" customWidth="true" hidden="false" outlineLevel="0" max="22" min="22" style="0" width="12.29"/>
    <col collapsed="false" customWidth="true" hidden="false" outlineLevel="0" max="23" min="23" style="0" width="16.28"/>
    <col collapsed="false" customWidth="true" hidden="false" outlineLevel="0" max="24" min="24" style="0" width="12.29"/>
    <col collapsed="false" customWidth="true" hidden="false" outlineLevel="0" max="25" min="25" style="0" width="15.01"/>
    <col collapsed="false" customWidth="true" hidden="false" outlineLevel="0" max="26" min="26" style="0" width="11"/>
    <col collapsed="false" customWidth="true" hidden="false" outlineLevel="0" max="27" min="27" style="0" width="15.01"/>
    <col collapsed="false" customWidth="true" hidden="false" outlineLevel="0" max="28" min="28" style="0" width="16.28"/>
    <col collapsed="false" customWidth="true" hidden="false" outlineLevel="0" max="29" min="29" style="0" width="11"/>
    <col collapsed="false" customWidth="true" hidden="false" outlineLevel="0" max="30" min="30" style="0" width="15.01"/>
    <col collapsed="false" customWidth="true" hidden="false" outlineLevel="0" max="31" min="31" style="0" width="16.28"/>
    <col collapsed="false" customWidth="true" hidden="false" outlineLevel="0" max="43" min="32" style="0" width="8.89"/>
    <col collapsed="false" customWidth="true" hidden="true" outlineLevel="0" max="65" min="44" style="0" width="9.28"/>
    <col collapsed="false" customWidth="true" hidden="false" outlineLevel="0" max="1025" min="66" style="0" width="8.89"/>
  </cols>
  <sheetData>
    <row r="1" customFormat="false" ht="21.75" hidden="false" customHeight="true" outlineLevel="0" collapsed="false">
      <c r="A1" s="104"/>
      <c r="B1" s="2"/>
      <c r="C1" s="2"/>
      <c r="D1" s="3" t="s">
        <v>1</v>
      </c>
      <c r="E1" s="2"/>
      <c r="F1" s="105" t="s">
        <v>93</v>
      </c>
      <c r="G1" s="105" t="s">
        <v>94</v>
      </c>
      <c r="H1" s="105"/>
      <c r="I1" s="2"/>
      <c r="J1" s="105" t="s">
        <v>95</v>
      </c>
      <c r="K1" s="3" t="s">
        <v>96</v>
      </c>
      <c r="L1" s="105" t="s">
        <v>97</v>
      </c>
      <c r="M1" s="105"/>
      <c r="N1" s="105"/>
      <c r="O1" s="105"/>
      <c r="P1" s="105"/>
      <c r="Q1" s="105"/>
      <c r="R1" s="105"/>
      <c r="S1" s="105"/>
      <c r="T1" s="105"/>
      <c r="U1" s="5"/>
      <c r="V1" s="5"/>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row>
    <row r="2" customFormat="false" ht="36.9" hidden="false" customHeight="true" outlineLevel="0" collapsed="false">
      <c r="L2" s="9" t="s">
        <v>7</v>
      </c>
      <c r="M2" s="9"/>
      <c r="N2" s="9"/>
      <c r="O2" s="9"/>
      <c r="P2" s="9"/>
      <c r="Q2" s="9"/>
      <c r="R2" s="9"/>
      <c r="S2" s="9"/>
      <c r="T2" s="9"/>
      <c r="U2" s="9"/>
      <c r="V2" s="9"/>
      <c r="AT2" s="10" t="s">
        <v>81</v>
      </c>
    </row>
    <row r="3" customFormat="false" ht="6.9" hidden="false" customHeight="true" outlineLevel="0" collapsed="false">
      <c r="B3" s="11"/>
      <c r="C3" s="12"/>
      <c r="D3" s="12"/>
      <c r="E3" s="12"/>
      <c r="F3" s="12"/>
      <c r="G3" s="12"/>
      <c r="H3" s="12"/>
      <c r="I3" s="12"/>
      <c r="J3" s="12"/>
      <c r="K3" s="13"/>
      <c r="AT3" s="10" t="s">
        <v>82</v>
      </c>
    </row>
    <row r="4" customFormat="false" ht="36.9" hidden="false" customHeight="true" outlineLevel="0" collapsed="false">
      <c r="B4" s="14"/>
      <c r="C4" s="15"/>
      <c r="D4" s="16" t="s">
        <v>98</v>
      </c>
      <c r="E4" s="15"/>
      <c r="F4" s="15"/>
      <c r="G4" s="15"/>
      <c r="H4" s="15"/>
      <c r="I4" s="15"/>
      <c r="J4" s="15"/>
      <c r="K4" s="17"/>
      <c r="M4" s="18" t="s">
        <v>12</v>
      </c>
      <c r="AT4" s="10" t="s">
        <v>5</v>
      </c>
    </row>
    <row r="5" customFormat="false" ht="6.9" hidden="false" customHeight="true" outlineLevel="0" collapsed="false">
      <c r="B5" s="14"/>
      <c r="C5" s="15"/>
      <c r="D5" s="15"/>
      <c r="E5" s="15"/>
      <c r="F5" s="15"/>
      <c r="G5" s="15"/>
      <c r="H5" s="15"/>
      <c r="I5" s="15"/>
      <c r="J5" s="15"/>
      <c r="K5" s="17"/>
    </row>
    <row r="6" customFormat="false" ht="13.2" hidden="false" customHeight="false" outlineLevel="0" collapsed="false">
      <c r="B6" s="14"/>
      <c r="C6" s="15"/>
      <c r="D6" s="23" t="s">
        <v>16</v>
      </c>
      <c r="E6" s="15"/>
      <c r="F6" s="15"/>
      <c r="G6" s="15"/>
      <c r="H6" s="15"/>
      <c r="I6" s="15"/>
      <c r="J6" s="15"/>
      <c r="K6" s="17"/>
    </row>
    <row r="7" customFormat="false" ht="16.5" hidden="false" customHeight="true" outlineLevel="0" collapsed="false">
      <c r="B7" s="14"/>
      <c r="C7" s="15"/>
      <c r="D7" s="15"/>
      <c r="E7" s="106" t="str">
        <f aca="false">'Rekapitulace stavby'!K6</f>
        <v>Kutná Hora - Obnova krovu a střešního pláště budovy Hrádku čp.28, Barborská ulice</v>
      </c>
      <c r="F7" s="106"/>
      <c r="G7" s="106"/>
      <c r="H7" s="106"/>
      <c r="I7" s="15"/>
      <c r="J7" s="15"/>
      <c r="K7" s="17"/>
    </row>
    <row r="8" s="26" customFormat="true" ht="13.2" hidden="false" customHeight="false" outlineLevel="0" collapsed="false">
      <c r="B8" s="27"/>
      <c r="C8" s="28"/>
      <c r="D8" s="23" t="s">
        <v>99</v>
      </c>
      <c r="E8" s="28"/>
      <c r="F8" s="28"/>
      <c r="G8" s="28"/>
      <c r="H8" s="28"/>
      <c r="I8" s="28"/>
      <c r="J8" s="28"/>
      <c r="K8" s="32"/>
    </row>
    <row r="9" s="26" customFormat="true" ht="36.9" hidden="false" customHeight="true" outlineLevel="0" collapsed="false">
      <c r="B9" s="27"/>
      <c r="C9" s="28"/>
      <c r="D9" s="28"/>
      <c r="E9" s="60" t="s">
        <v>100</v>
      </c>
      <c r="F9" s="60"/>
      <c r="G9" s="60"/>
      <c r="H9" s="60"/>
      <c r="I9" s="28"/>
      <c r="J9" s="28"/>
      <c r="K9" s="32"/>
    </row>
    <row r="10" s="26" customFormat="true" ht="12" hidden="false" customHeight="false" outlineLevel="0" collapsed="false">
      <c r="B10" s="27"/>
      <c r="C10" s="28"/>
      <c r="D10" s="28"/>
      <c r="E10" s="28"/>
      <c r="F10" s="28"/>
      <c r="G10" s="28"/>
      <c r="H10" s="28"/>
      <c r="I10" s="28"/>
      <c r="J10" s="28"/>
      <c r="K10" s="32"/>
    </row>
    <row r="11" s="26" customFormat="true" ht="14.4" hidden="false" customHeight="true" outlineLevel="0" collapsed="false">
      <c r="B11" s="27"/>
      <c r="C11" s="28"/>
      <c r="D11" s="23" t="s">
        <v>18</v>
      </c>
      <c r="E11" s="28"/>
      <c r="F11" s="20"/>
      <c r="G11" s="28"/>
      <c r="H11" s="28"/>
      <c r="I11" s="23" t="s">
        <v>19</v>
      </c>
      <c r="J11" s="20"/>
      <c r="K11" s="32"/>
    </row>
    <row r="12" s="26" customFormat="true" ht="14.4" hidden="false" customHeight="true" outlineLevel="0" collapsed="false">
      <c r="B12" s="27"/>
      <c r="C12" s="28"/>
      <c r="D12" s="23" t="s">
        <v>20</v>
      </c>
      <c r="E12" s="28"/>
      <c r="F12" s="20" t="s">
        <v>21</v>
      </c>
      <c r="G12" s="28"/>
      <c r="H12" s="28"/>
      <c r="I12" s="23" t="s">
        <v>22</v>
      </c>
      <c r="J12" s="62" t="str">
        <f aca="false">'Rekapitulace stavby'!AN8</f>
        <v>29. 6. 2017</v>
      </c>
      <c r="K12" s="32"/>
    </row>
    <row r="13" s="26" customFormat="true" ht="10.95" hidden="false" customHeight="true" outlineLevel="0" collapsed="false">
      <c r="B13" s="27"/>
      <c r="C13" s="28"/>
      <c r="D13" s="28"/>
      <c r="E13" s="28"/>
      <c r="F13" s="28"/>
      <c r="G13" s="28"/>
      <c r="H13" s="28"/>
      <c r="I13" s="28"/>
      <c r="J13" s="28"/>
      <c r="K13" s="32"/>
    </row>
    <row r="14" s="26" customFormat="true" ht="14.4" hidden="false" customHeight="true" outlineLevel="0" collapsed="false">
      <c r="B14" s="27"/>
      <c r="C14" s="28"/>
      <c r="D14" s="23" t="s">
        <v>24</v>
      </c>
      <c r="E14" s="28"/>
      <c r="F14" s="28"/>
      <c r="G14" s="28"/>
      <c r="H14" s="28"/>
      <c r="I14" s="23" t="s">
        <v>25</v>
      </c>
      <c r="J14" s="20" t="s">
        <v>26</v>
      </c>
      <c r="K14" s="32"/>
    </row>
    <row r="15" s="26" customFormat="true" ht="18" hidden="false" customHeight="true" outlineLevel="0" collapsed="false">
      <c r="B15" s="27"/>
      <c r="C15" s="28"/>
      <c r="D15" s="28"/>
      <c r="E15" s="20" t="s">
        <v>27</v>
      </c>
      <c r="F15" s="28"/>
      <c r="G15" s="28"/>
      <c r="H15" s="28"/>
      <c r="I15" s="23" t="s">
        <v>28</v>
      </c>
      <c r="J15" s="20"/>
      <c r="K15" s="32"/>
    </row>
    <row r="16" s="26" customFormat="true" ht="6.9" hidden="false" customHeight="true" outlineLevel="0" collapsed="false">
      <c r="B16" s="27"/>
      <c r="C16" s="28"/>
      <c r="D16" s="28"/>
      <c r="E16" s="28"/>
      <c r="F16" s="28"/>
      <c r="G16" s="28"/>
      <c r="H16" s="28"/>
      <c r="I16" s="28"/>
      <c r="J16" s="28"/>
      <c r="K16" s="32"/>
    </row>
    <row r="17" s="26" customFormat="true" ht="14.4" hidden="false" customHeight="true" outlineLevel="0" collapsed="false">
      <c r="B17" s="27"/>
      <c r="C17" s="28"/>
      <c r="D17" s="23" t="s">
        <v>29</v>
      </c>
      <c r="E17" s="28"/>
      <c r="F17" s="28"/>
      <c r="G17" s="28"/>
      <c r="H17" s="28"/>
      <c r="I17" s="23" t="s">
        <v>25</v>
      </c>
      <c r="J17" s="20" t="str">
        <f aca="false">IF('Rekapitulace stavby'!AN13="Vyplň údaj","",IF('Rekapitulace stavby'!AN13="","",'Rekapitulace stavby'!AN13))</f>
        <v/>
      </c>
      <c r="K17" s="32"/>
    </row>
    <row r="18" s="26" customFormat="true" ht="18" hidden="false" customHeight="true" outlineLevel="0" collapsed="false">
      <c r="B18" s="27"/>
      <c r="C18" s="28"/>
      <c r="D18" s="28"/>
      <c r="E18" s="20" t="str">
        <f aca="false">IF('Rekapitulace stavby'!E14="Vyplň údaj","",IF('Rekapitulace stavby'!E14="","",'Rekapitulace stavby'!E14))</f>
        <v> </v>
      </c>
      <c r="F18" s="28"/>
      <c r="G18" s="28"/>
      <c r="H18" s="28"/>
      <c r="I18" s="23" t="s">
        <v>28</v>
      </c>
      <c r="J18" s="20" t="str">
        <f aca="false">IF('Rekapitulace stavby'!AN14="Vyplň údaj","",IF('Rekapitulace stavby'!AN14="","",'Rekapitulace stavby'!AN14))</f>
        <v/>
      </c>
      <c r="K18" s="32"/>
    </row>
    <row r="19" s="26" customFormat="true" ht="6.9" hidden="false" customHeight="true" outlineLevel="0" collapsed="false">
      <c r="B19" s="27"/>
      <c r="C19" s="28"/>
      <c r="D19" s="28"/>
      <c r="E19" s="28"/>
      <c r="F19" s="28"/>
      <c r="G19" s="28"/>
      <c r="H19" s="28"/>
      <c r="I19" s="28"/>
      <c r="J19" s="28"/>
      <c r="K19" s="32"/>
    </row>
    <row r="20" s="26" customFormat="true" ht="14.4" hidden="false" customHeight="true" outlineLevel="0" collapsed="false">
      <c r="B20" s="27"/>
      <c r="C20" s="28"/>
      <c r="D20" s="23" t="s">
        <v>31</v>
      </c>
      <c r="E20" s="28"/>
      <c r="F20" s="28"/>
      <c r="G20" s="28"/>
      <c r="H20" s="28"/>
      <c r="I20" s="23" t="s">
        <v>25</v>
      </c>
      <c r="J20" s="20" t="s">
        <v>32</v>
      </c>
      <c r="K20" s="32"/>
    </row>
    <row r="21" s="26" customFormat="true" ht="18" hidden="false" customHeight="true" outlineLevel="0" collapsed="false">
      <c r="B21" s="27"/>
      <c r="C21" s="28"/>
      <c r="D21" s="28"/>
      <c r="E21" s="20" t="s">
        <v>33</v>
      </c>
      <c r="F21" s="28"/>
      <c r="G21" s="28"/>
      <c r="H21" s="28"/>
      <c r="I21" s="23" t="s">
        <v>28</v>
      </c>
      <c r="J21" s="20" t="s">
        <v>34</v>
      </c>
      <c r="K21" s="32"/>
    </row>
    <row r="22" s="26" customFormat="true" ht="6.9" hidden="false" customHeight="true" outlineLevel="0" collapsed="false">
      <c r="B22" s="27"/>
      <c r="C22" s="28"/>
      <c r="D22" s="28"/>
      <c r="E22" s="28"/>
      <c r="F22" s="28"/>
      <c r="G22" s="28"/>
      <c r="H22" s="28"/>
      <c r="I22" s="28"/>
      <c r="J22" s="28"/>
      <c r="K22" s="32"/>
    </row>
    <row r="23" s="26" customFormat="true" ht="14.4" hidden="false" customHeight="true" outlineLevel="0" collapsed="false">
      <c r="B23" s="27"/>
      <c r="C23" s="28"/>
      <c r="D23" s="23" t="s">
        <v>36</v>
      </c>
      <c r="E23" s="28"/>
      <c r="F23" s="28"/>
      <c r="G23" s="28"/>
      <c r="H23" s="28"/>
      <c r="I23" s="28"/>
      <c r="J23" s="28"/>
      <c r="K23" s="32"/>
    </row>
    <row r="24" s="107" customFormat="true" ht="16.5" hidden="false" customHeight="true" outlineLevel="0" collapsed="false">
      <c r="B24" s="108"/>
      <c r="C24" s="109"/>
      <c r="D24" s="109"/>
      <c r="E24" s="24"/>
      <c r="F24" s="24"/>
      <c r="G24" s="24"/>
      <c r="H24" s="24"/>
      <c r="I24" s="109"/>
      <c r="J24" s="109"/>
      <c r="K24" s="110"/>
    </row>
    <row r="25" s="26" customFormat="true" ht="6.9" hidden="false" customHeight="true" outlineLevel="0" collapsed="false">
      <c r="B25" s="27"/>
      <c r="C25" s="28"/>
      <c r="D25" s="28"/>
      <c r="E25" s="28"/>
      <c r="F25" s="28"/>
      <c r="G25" s="28"/>
      <c r="H25" s="28"/>
      <c r="I25" s="28"/>
      <c r="J25" s="28"/>
      <c r="K25" s="32"/>
    </row>
    <row r="26" s="26" customFormat="true" ht="6.9" hidden="false" customHeight="true" outlineLevel="0" collapsed="false">
      <c r="B26" s="27"/>
      <c r="C26" s="28"/>
      <c r="D26" s="65"/>
      <c r="E26" s="65"/>
      <c r="F26" s="65"/>
      <c r="G26" s="65"/>
      <c r="H26" s="65"/>
      <c r="I26" s="65"/>
      <c r="J26" s="65"/>
      <c r="K26" s="111"/>
    </row>
    <row r="27" s="26" customFormat="true" ht="25.35" hidden="false" customHeight="true" outlineLevel="0" collapsed="false">
      <c r="B27" s="27"/>
      <c r="C27" s="28"/>
      <c r="D27" s="112" t="s">
        <v>38</v>
      </c>
      <c r="E27" s="28"/>
      <c r="F27" s="28"/>
      <c r="G27" s="28"/>
      <c r="H27" s="28"/>
      <c r="I27" s="28"/>
      <c r="J27" s="80" t="n">
        <f aca="false">ROUND(J80,2)</f>
        <v>0</v>
      </c>
      <c r="K27" s="32"/>
    </row>
    <row r="28" s="26" customFormat="true" ht="6.9" hidden="false" customHeight="true" outlineLevel="0" collapsed="false">
      <c r="B28" s="27"/>
      <c r="C28" s="28"/>
      <c r="D28" s="65"/>
      <c r="E28" s="65"/>
      <c r="F28" s="65"/>
      <c r="G28" s="65"/>
      <c r="H28" s="65"/>
      <c r="I28" s="65"/>
      <c r="J28" s="65"/>
      <c r="K28" s="111"/>
    </row>
    <row r="29" s="26" customFormat="true" ht="14.4" hidden="false" customHeight="true" outlineLevel="0" collapsed="false">
      <c r="B29" s="27"/>
      <c r="C29" s="28"/>
      <c r="D29" s="28"/>
      <c r="E29" s="28"/>
      <c r="F29" s="33" t="s">
        <v>40</v>
      </c>
      <c r="G29" s="28"/>
      <c r="H29" s="28"/>
      <c r="I29" s="33" t="s">
        <v>39</v>
      </c>
      <c r="J29" s="33" t="s">
        <v>41</v>
      </c>
      <c r="K29" s="32"/>
    </row>
    <row r="30" s="26" customFormat="true" ht="14.4" hidden="false" customHeight="true" outlineLevel="0" collapsed="false">
      <c r="B30" s="27"/>
      <c r="C30" s="28"/>
      <c r="D30" s="37" t="s">
        <v>42</v>
      </c>
      <c r="E30" s="37" t="s">
        <v>43</v>
      </c>
      <c r="F30" s="113" t="n">
        <f aca="false">ROUND(SUM(BE80:BE99), 2)</f>
        <v>0</v>
      </c>
      <c r="G30" s="28"/>
      <c r="H30" s="28"/>
      <c r="I30" s="114" t="n">
        <v>0.21</v>
      </c>
      <c r="J30" s="113" t="n">
        <f aca="false">ROUND(ROUND((SUM(BE80:BE99)), 2)*I30, 2)</f>
        <v>0</v>
      </c>
      <c r="K30" s="32"/>
    </row>
    <row r="31" s="26" customFormat="true" ht="14.4" hidden="false" customHeight="true" outlineLevel="0" collapsed="false">
      <c r="B31" s="27"/>
      <c r="C31" s="28"/>
      <c r="D31" s="28"/>
      <c r="E31" s="37" t="s">
        <v>44</v>
      </c>
      <c r="F31" s="113" t="n">
        <f aca="false">ROUND(SUM(BF80:BF99), 2)</f>
        <v>0</v>
      </c>
      <c r="G31" s="28"/>
      <c r="H31" s="28"/>
      <c r="I31" s="114" t="n">
        <v>0.15</v>
      </c>
      <c r="J31" s="113" t="n">
        <f aca="false">ROUND(ROUND((SUM(BF80:BF99)), 2)*I31, 2)</f>
        <v>0</v>
      </c>
      <c r="K31" s="32"/>
    </row>
    <row r="32" s="26" customFormat="true" ht="14.4" hidden="true" customHeight="true" outlineLevel="0" collapsed="false">
      <c r="B32" s="27"/>
      <c r="C32" s="28"/>
      <c r="D32" s="28"/>
      <c r="E32" s="37" t="s">
        <v>45</v>
      </c>
      <c r="F32" s="113" t="n">
        <f aca="false">ROUND(SUM(BG80:BG99), 2)</f>
        <v>0</v>
      </c>
      <c r="G32" s="28"/>
      <c r="H32" s="28"/>
      <c r="I32" s="114" t="n">
        <v>0.21</v>
      </c>
      <c r="J32" s="113" t="n">
        <v>0</v>
      </c>
      <c r="K32" s="32"/>
    </row>
    <row r="33" s="26" customFormat="true" ht="14.4" hidden="true" customHeight="true" outlineLevel="0" collapsed="false">
      <c r="B33" s="27"/>
      <c r="C33" s="28"/>
      <c r="D33" s="28"/>
      <c r="E33" s="37" t="s">
        <v>46</v>
      </c>
      <c r="F33" s="113" t="n">
        <f aca="false">ROUND(SUM(BH80:BH99), 2)</f>
        <v>0</v>
      </c>
      <c r="G33" s="28"/>
      <c r="H33" s="28"/>
      <c r="I33" s="114" t="n">
        <v>0.15</v>
      </c>
      <c r="J33" s="113" t="n">
        <v>0</v>
      </c>
      <c r="K33" s="32"/>
    </row>
    <row r="34" s="26" customFormat="true" ht="14.4" hidden="true" customHeight="true" outlineLevel="0" collapsed="false">
      <c r="B34" s="27"/>
      <c r="C34" s="28"/>
      <c r="D34" s="28"/>
      <c r="E34" s="37" t="s">
        <v>47</v>
      </c>
      <c r="F34" s="113" t="n">
        <f aca="false">ROUND(SUM(BI80:BI99), 2)</f>
        <v>0</v>
      </c>
      <c r="G34" s="28"/>
      <c r="H34" s="28"/>
      <c r="I34" s="114" t="n">
        <v>0</v>
      </c>
      <c r="J34" s="113" t="n">
        <v>0</v>
      </c>
      <c r="K34" s="32"/>
    </row>
    <row r="35" s="26" customFormat="true" ht="6.9" hidden="false" customHeight="true" outlineLevel="0" collapsed="false">
      <c r="B35" s="27"/>
      <c r="C35" s="28"/>
      <c r="D35" s="28"/>
      <c r="E35" s="28"/>
      <c r="F35" s="28"/>
      <c r="G35" s="28"/>
      <c r="H35" s="28"/>
      <c r="I35" s="28"/>
      <c r="J35" s="28"/>
      <c r="K35" s="32"/>
    </row>
    <row r="36" s="26" customFormat="true" ht="25.35" hidden="false" customHeight="true" outlineLevel="0" collapsed="false">
      <c r="B36" s="27"/>
      <c r="C36" s="115"/>
      <c r="D36" s="116" t="s">
        <v>48</v>
      </c>
      <c r="E36" s="69"/>
      <c r="F36" s="69"/>
      <c r="G36" s="117" t="s">
        <v>49</v>
      </c>
      <c r="H36" s="118" t="s">
        <v>50</v>
      </c>
      <c r="I36" s="69"/>
      <c r="J36" s="119" t="n">
        <f aca="false">SUM(J27:J34)</f>
        <v>0</v>
      </c>
      <c r="K36" s="120"/>
    </row>
    <row r="37" s="26" customFormat="true" ht="14.4" hidden="false" customHeight="true" outlineLevel="0" collapsed="false">
      <c r="B37" s="48"/>
      <c r="C37" s="49"/>
      <c r="D37" s="49"/>
      <c r="E37" s="49"/>
      <c r="F37" s="49"/>
      <c r="G37" s="49"/>
      <c r="H37" s="49"/>
      <c r="I37" s="49"/>
      <c r="J37" s="49"/>
      <c r="K37" s="50"/>
    </row>
    <row r="41" s="26" customFormat="true" ht="6.9" hidden="false" customHeight="true" outlineLevel="0" collapsed="false">
      <c r="B41" s="51"/>
      <c r="C41" s="52"/>
      <c r="D41" s="52"/>
      <c r="E41" s="52"/>
      <c r="F41" s="52"/>
      <c r="G41" s="52"/>
      <c r="H41" s="52"/>
      <c r="I41" s="52"/>
      <c r="J41" s="52"/>
      <c r="K41" s="121"/>
    </row>
    <row r="42" s="26" customFormat="true" ht="36.9" hidden="false" customHeight="true" outlineLevel="0" collapsed="false">
      <c r="B42" s="27"/>
      <c r="C42" s="16" t="s">
        <v>101</v>
      </c>
      <c r="D42" s="28"/>
      <c r="E42" s="28"/>
      <c r="F42" s="28"/>
      <c r="G42" s="28"/>
      <c r="H42" s="28"/>
      <c r="I42" s="28"/>
      <c r="J42" s="28"/>
      <c r="K42" s="32"/>
    </row>
    <row r="43" s="26" customFormat="true" ht="6.9" hidden="false" customHeight="true" outlineLevel="0" collapsed="false">
      <c r="B43" s="27"/>
      <c r="C43" s="28"/>
      <c r="D43" s="28"/>
      <c r="E43" s="28"/>
      <c r="F43" s="28"/>
      <c r="G43" s="28"/>
      <c r="H43" s="28"/>
      <c r="I43" s="28"/>
      <c r="J43" s="28"/>
      <c r="K43" s="32"/>
    </row>
    <row r="44" s="26" customFormat="true" ht="14.4" hidden="false" customHeight="true" outlineLevel="0" collapsed="false">
      <c r="B44" s="27"/>
      <c r="C44" s="23" t="s">
        <v>16</v>
      </c>
      <c r="D44" s="28"/>
      <c r="E44" s="28"/>
      <c r="F44" s="28"/>
      <c r="G44" s="28"/>
      <c r="H44" s="28"/>
      <c r="I44" s="28"/>
      <c r="J44" s="28"/>
      <c r="K44" s="32"/>
    </row>
    <row r="45" s="26" customFormat="true" ht="16.5" hidden="false" customHeight="true" outlineLevel="0" collapsed="false">
      <c r="B45" s="27"/>
      <c r="C45" s="28"/>
      <c r="D45" s="28"/>
      <c r="E45" s="106" t="str">
        <f aca="false">E7</f>
        <v>Kutná Hora - Obnova krovu a střešního pláště budovy Hrádku čp.28, Barborská ulice</v>
      </c>
      <c r="F45" s="106"/>
      <c r="G45" s="106"/>
      <c r="H45" s="106"/>
      <c r="I45" s="28"/>
      <c r="J45" s="28"/>
      <c r="K45" s="32"/>
    </row>
    <row r="46" s="26" customFormat="true" ht="14.4" hidden="false" customHeight="true" outlineLevel="0" collapsed="false">
      <c r="B46" s="27"/>
      <c r="C46" s="23" t="s">
        <v>99</v>
      </c>
      <c r="D46" s="28"/>
      <c r="E46" s="28"/>
      <c r="F46" s="28"/>
      <c r="G46" s="28"/>
      <c r="H46" s="28"/>
      <c r="I46" s="28"/>
      <c r="J46" s="28"/>
      <c r="K46" s="32"/>
    </row>
    <row r="47" s="26" customFormat="true" ht="17.25" hidden="false" customHeight="true" outlineLevel="0" collapsed="false">
      <c r="B47" s="27"/>
      <c r="C47" s="28"/>
      <c r="D47" s="28"/>
      <c r="E47" s="60" t="str">
        <f aca="false">E9</f>
        <v>00 - Vedlejší a ostatní náklady</v>
      </c>
      <c r="F47" s="60"/>
      <c r="G47" s="60"/>
      <c r="H47" s="60"/>
      <c r="I47" s="28"/>
      <c r="J47" s="28"/>
      <c r="K47" s="32"/>
    </row>
    <row r="48" s="26" customFormat="true" ht="6.9" hidden="false" customHeight="true" outlineLevel="0" collapsed="false">
      <c r="B48" s="27"/>
      <c r="C48" s="28"/>
      <c r="D48" s="28"/>
      <c r="E48" s="28"/>
      <c r="F48" s="28"/>
      <c r="G48" s="28"/>
      <c r="H48" s="28"/>
      <c r="I48" s="28"/>
      <c r="J48" s="28"/>
      <c r="K48" s="32"/>
    </row>
    <row r="49" s="26" customFormat="true" ht="18" hidden="false" customHeight="true" outlineLevel="0" collapsed="false">
      <c r="B49" s="27"/>
      <c r="C49" s="23" t="s">
        <v>20</v>
      </c>
      <c r="D49" s="28"/>
      <c r="E49" s="28"/>
      <c r="F49" s="20" t="str">
        <f aca="false">F12</f>
        <v>Kutná Hora</v>
      </c>
      <c r="G49" s="28"/>
      <c r="H49" s="28"/>
      <c r="I49" s="23" t="s">
        <v>22</v>
      </c>
      <c r="J49" s="62" t="str">
        <f aca="false">IF(J12="","",J12)</f>
        <v>29. 6. 2017</v>
      </c>
      <c r="K49" s="32"/>
    </row>
    <row r="50" s="26" customFormat="true" ht="6.9" hidden="false" customHeight="true" outlineLevel="0" collapsed="false">
      <c r="B50" s="27"/>
      <c r="C50" s="28"/>
      <c r="D50" s="28"/>
      <c r="E50" s="28"/>
      <c r="F50" s="28"/>
      <c r="G50" s="28"/>
      <c r="H50" s="28"/>
      <c r="I50" s="28"/>
      <c r="J50" s="28"/>
      <c r="K50" s="32"/>
    </row>
    <row r="51" s="26" customFormat="true" ht="13.2" hidden="false" customHeight="false" outlineLevel="0" collapsed="false">
      <c r="B51" s="27"/>
      <c r="C51" s="23" t="s">
        <v>24</v>
      </c>
      <c r="D51" s="28"/>
      <c r="E51" s="28"/>
      <c r="F51" s="20" t="str">
        <f aca="false">E15</f>
        <v>Město Kutná Hora, Havlíčkovo nám. 552/1 </v>
      </c>
      <c r="G51" s="28"/>
      <c r="H51" s="28"/>
      <c r="I51" s="23" t="s">
        <v>31</v>
      </c>
      <c r="J51" s="24" t="str">
        <f aca="false">E21</f>
        <v>Ing.Vít Mlázovský, Jánský vršek 4/310 11 800 Praha</v>
      </c>
      <c r="K51" s="32"/>
    </row>
    <row r="52" s="26" customFormat="true" ht="14.4" hidden="false" customHeight="true" outlineLevel="0" collapsed="false">
      <c r="B52" s="27"/>
      <c r="C52" s="23" t="s">
        <v>29</v>
      </c>
      <c r="D52" s="28"/>
      <c r="E52" s="28"/>
      <c r="F52" s="20" t="str">
        <f aca="false">IF(E18="","",E18)</f>
        <v> </v>
      </c>
      <c r="G52" s="28"/>
      <c r="H52" s="28"/>
      <c r="I52" s="28"/>
      <c r="J52" s="24"/>
      <c r="K52" s="32"/>
    </row>
    <row r="53" s="26" customFormat="true" ht="10.35" hidden="false" customHeight="true" outlineLevel="0" collapsed="false">
      <c r="B53" s="27"/>
      <c r="C53" s="28"/>
      <c r="D53" s="28"/>
      <c r="E53" s="28"/>
      <c r="F53" s="28"/>
      <c r="G53" s="28"/>
      <c r="H53" s="28"/>
      <c r="I53" s="28"/>
      <c r="J53" s="28"/>
      <c r="K53" s="32"/>
    </row>
    <row r="54" s="26" customFormat="true" ht="29.25" hidden="false" customHeight="true" outlineLevel="0" collapsed="false">
      <c r="B54" s="27"/>
      <c r="C54" s="122" t="s">
        <v>102</v>
      </c>
      <c r="D54" s="115"/>
      <c r="E54" s="115"/>
      <c r="F54" s="115"/>
      <c r="G54" s="115"/>
      <c r="H54" s="115"/>
      <c r="I54" s="115"/>
      <c r="J54" s="123" t="s">
        <v>103</v>
      </c>
      <c r="K54" s="124"/>
    </row>
    <row r="55" s="26" customFormat="true" ht="10.35" hidden="false" customHeight="true" outlineLevel="0" collapsed="false">
      <c r="B55" s="27"/>
      <c r="C55" s="28"/>
      <c r="D55" s="28"/>
      <c r="E55" s="28"/>
      <c r="F55" s="28"/>
      <c r="G55" s="28"/>
      <c r="H55" s="28"/>
      <c r="I55" s="28"/>
      <c r="J55" s="28"/>
      <c r="K55" s="32"/>
    </row>
    <row r="56" s="26" customFormat="true" ht="29.25" hidden="false" customHeight="true" outlineLevel="0" collapsed="false">
      <c r="B56" s="27"/>
      <c r="C56" s="125" t="s">
        <v>104</v>
      </c>
      <c r="D56" s="28"/>
      <c r="E56" s="28"/>
      <c r="F56" s="28"/>
      <c r="G56" s="28"/>
      <c r="H56" s="28"/>
      <c r="I56" s="28"/>
      <c r="J56" s="80" t="n">
        <f aca="false">J80</f>
        <v>0</v>
      </c>
      <c r="K56" s="32"/>
      <c r="AU56" s="10" t="s">
        <v>105</v>
      </c>
    </row>
    <row r="57" s="126" customFormat="true" ht="24.9" hidden="false" customHeight="true" outlineLevel="0" collapsed="false">
      <c r="B57" s="127"/>
      <c r="C57" s="128"/>
      <c r="D57" s="129" t="s">
        <v>106</v>
      </c>
      <c r="E57" s="130"/>
      <c r="F57" s="130"/>
      <c r="G57" s="130"/>
      <c r="H57" s="130"/>
      <c r="I57" s="130"/>
      <c r="J57" s="131" t="n">
        <f aca="false">J81</f>
        <v>0</v>
      </c>
      <c r="K57" s="132"/>
    </row>
    <row r="58" s="133" customFormat="true" ht="19.95" hidden="false" customHeight="true" outlineLevel="0" collapsed="false">
      <c r="B58" s="134"/>
      <c r="C58" s="135"/>
      <c r="D58" s="136" t="s">
        <v>107</v>
      </c>
      <c r="E58" s="137"/>
      <c r="F58" s="137"/>
      <c r="G58" s="137"/>
      <c r="H58" s="137"/>
      <c r="I58" s="137"/>
      <c r="J58" s="138" t="n">
        <f aca="false">J82</f>
        <v>0</v>
      </c>
      <c r="K58" s="139"/>
    </row>
    <row r="59" s="133" customFormat="true" ht="19.95" hidden="false" customHeight="true" outlineLevel="0" collapsed="false">
      <c r="B59" s="134"/>
      <c r="C59" s="135"/>
      <c r="D59" s="136" t="s">
        <v>108</v>
      </c>
      <c r="E59" s="137"/>
      <c r="F59" s="137"/>
      <c r="G59" s="137"/>
      <c r="H59" s="137"/>
      <c r="I59" s="137"/>
      <c r="J59" s="138" t="n">
        <f aca="false">J90</f>
        <v>0</v>
      </c>
      <c r="K59" s="139"/>
    </row>
    <row r="60" s="133" customFormat="true" ht="19.95" hidden="false" customHeight="true" outlineLevel="0" collapsed="false">
      <c r="B60" s="134"/>
      <c r="C60" s="135"/>
      <c r="D60" s="136" t="s">
        <v>109</v>
      </c>
      <c r="E60" s="137"/>
      <c r="F60" s="137"/>
      <c r="G60" s="137"/>
      <c r="H60" s="137"/>
      <c r="I60" s="137"/>
      <c r="J60" s="138" t="n">
        <f aca="false">J93</f>
        <v>0</v>
      </c>
      <c r="K60" s="139"/>
    </row>
    <row r="61" s="26" customFormat="true" ht="21.75" hidden="false" customHeight="true" outlineLevel="0" collapsed="false">
      <c r="B61" s="27"/>
      <c r="C61" s="28"/>
      <c r="D61" s="28"/>
      <c r="E61" s="28"/>
      <c r="F61" s="28"/>
      <c r="G61" s="28"/>
      <c r="H61" s="28"/>
      <c r="I61" s="28"/>
      <c r="J61" s="28"/>
      <c r="K61" s="32"/>
    </row>
    <row r="62" s="26" customFormat="true" ht="6.9" hidden="false" customHeight="true" outlineLevel="0" collapsed="false">
      <c r="B62" s="48"/>
      <c r="C62" s="49"/>
      <c r="D62" s="49"/>
      <c r="E62" s="49"/>
      <c r="F62" s="49"/>
      <c r="G62" s="49"/>
      <c r="H62" s="49"/>
      <c r="I62" s="49"/>
      <c r="J62" s="49"/>
      <c r="K62" s="50"/>
    </row>
    <row r="66" s="26" customFormat="true" ht="6.9" hidden="false" customHeight="true" outlineLevel="0" collapsed="false">
      <c r="B66" s="51"/>
      <c r="C66" s="52"/>
      <c r="D66" s="52"/>
      <c r="E66" s="52"/>
      <c r="F66" s="52"/>
      <c r="G66" s="52"/>
      <c r="H66" s="52"/>
      <c r="I66" s="52"/>
      <c r="J66" s="52"/>
      <c r="K66" s="52"/>
      <c r="L66" s="27"/>
    </row>
    <row r="67" s="26" customFormat="true" ht="36.9" hidden="false" customHeight="true" outlineLevel="0" collapsed="false">
      <c r="B67" s="27"/>
      <c r="C67" s="53" t="s">
        <v>110</v>
      </c>
      <c r="L67" s="27"/>
    </row>
    <row r="68" s="26" customFormat="true" ht="6.9" hidden="false" customHeight="true" outlineLevel="0" collapsed="false">
      <c r="B68" s="27"/>
      <c r="L68" s="27"/>
    </row>
    <row r="69" s="26" customFormat="true" ht="14.4" hidden="false" customHeight="true" outlineLevel="0" collapsed="false">
      <c r="B69" s="27"/>
      <c r="C69" s="56" t="s">
        <v>16</v>
      </c>
      <c r="L69" s="27"/>
    </row>
    <row r="70" s="26" customFormat="true" ht="16.5" hidden="false" customHeight="true" outlineLevel="0" collapsed="false">
      <c r="B70" s="27"/>
      <c r="E70" s="106" t="str">
        <f aca="false">E7</f>
        <v>Kutná Hora - Obnova krovu a střešního pláště budovy Hrádku čp.28, Barborská ulice</v>
      </c>
      <c r="F70" s="106"/>
      <c r="G70" s="106"/>
      <c r="H70" s="106"/>
      <c r="L70" s="27"/>
    </row>
    <row r="71" s="26" customFormat="true" ht="14.4" hidden="false" customHeight="true" outlineLevel="0" collapsed="false">
      <c r="B71" s="27"/>
      <c r="C71" s="56" t="s">
        <v>99</v>
      </c>
      <c r="L71" s="27"/>
    </row>
    <row r="72" s="26" customFormat="true" ht="17.25" hidden="false" customHeight="true" outlineLevel="0" collapsed="false">
      <c r="B72" s="27"/>
      <c r="E72" s="60" t="str">
        <f aca="false">E9</f>
        <v>00 - Vedlejší a ostatní náklady</v>
      </c>
      <c r="F72" s="60"/>
      <c r="G72" s="60"/>
      <c r="H72" s="60"/>
      <c r="L72" s="27"/>
    </row>
    <row r="73" s="26" customFormat="true" ht="6.9" hidden="false" customHeight="true" outlineLevel="0" collapsed="false">
      <c r="B73" s="27"/>
      <c r="L73" s="27"/>
    </row>
    <row r="74" s="26" customFormat="true" ht="18" hidden="false" customHeight="true" outlineLevel="0" collapsed="false">
      <c r="B74" s="27"/>
      <c r="C74" s="56" t="s">
        <v>20</v>
      </c>
      <c r="F74" s="140" t="str">
        <f aca="false">F12</f>
        <v>Kutná Hora</v>
      </c>
      <c r="I74" s="56" t="s">
        <v>22</v>
      </c>
      <c r="J74" s="141" t="str">
        <f aca="false">IF(J12="","",J12)</f>
        <v>29. 6. 2017</v>
      </c>
      <c r="L74" s="27"/>
    </row>
    <row r="75" s="26" customFormat="true" ht="6.9" hidden="false" customHeight="true" outlineLevel="0" collapsed="false">
      <c r="B75" s="27"/>
      <c r="L75" s="27"/>
    </row>
    <row r="76" s="26" customFormat="true" ht="13.2" hidden="false" customHeight="false" outlineLevel="0" collapsed="false">
      <c r="B76" s="27"/>
      <c r="C76" s="56" t="s">
        <v>24</v>
      </c>
      <c r="F76" s="140" t="str">
        <f aca="false">E15</f>
        <v>Město Kutná Hora, Havlíčkovo nám. 552/1 </v>
      </c>
      <c r="I76" s="56" t="s">
        <v>31</v>
      </c>
      <c r="J76" s="140" t="str">
        <f aca="false">E21</f>
        <v>Ing.Vít Mlázovský, Jánský vršek 4/310 11 800 Praha</v>
      </c>
      <c r="L76" s="27"/>
    </row>
    <row r="77" s="26" customFormat="true" ht="14.4" hidden="false" customHeight="true" outlineLevel="0" collapsed="false">
      <c r="B77" s="27"/>
      <c r="C77" s="56" t="s">
        <v>29</v>
      </c>
      <c r="F77" s="140" t="str">
        <f aca="false">IF(E18="","",E18)</f>
        <v> </v>
      </c>
      <c r="L77" s="27"/>
    </row>
    <row r="78" s="26" customFormat="true" ht="10.35" hidden="false" customHeight="true" outlineLevel="0" collapsed="false">
      <c r="B78" s="27"/>
      <c r="L78" s="27"/>
    </row>
    <row r="79" s="142" customFormat="true" ht="29.25" hidden="false" customHeight="true" outlineLevel="0" collapsed="false">
      <c r="B79" s="143"/>
      <c r="C79" s="144" t="s">
        <v>111</v>
      </c>
      <c r="D79" s="145" t="s">
        <v>57</v>
      </c>
      <c r="E79" s="145" t="s">
        <v>53</v>
      </c>
      <c r="F79" s="145" t="s">
        <v>112</v>
      </c>
      <c r="G79" s="145" t="s">
        <v>113</v>
      </c>
      <c r="H79" s="145" t="s">
        <v>114</v>
      </c>
      <c r="I79" s="145" t="s">
        <v>115</v>
      </c>
      <c r="J79" s="145" t="s">
        <v>103</v>
      </c>
      <c r="K79" s="146" t="s">
        <v>116</v>
      </c>
      <c r="L79" s="143"/>
      <c r="M79" s="73" t="s">
        <v>117</v>
      </c>
      <c r="N79" s="74" t="s">
        <v>42</v>
      </c>
      <c r="O79" s="74" t="s">
        <v>118</v>
      </c>
      <c r="P79" s="74" t="s">
        <v>119</v>
      </c>
      <c r="Q79" s="74" t="s">
        <v>120</v>
      </c>
      <c r="R79" s="74" t="s">
        <v>121</v>
      </c>
      <c r="S79" s="74" t="s">
        <v>122</v>
      </c>
      <c r="T79" s="75" t="s">
        <v>123</v>
      </c>
    </row>
    <row r="80" s="26" customFormat="true" ht="29.25" hidden="false" customHeight="true" outlineLevel="0" collapsed="false">
      <c r="B80" s="27"/>
      <c r="C80" s="77" t="s">
        <v>104</v>
      </c>
      <c r="J80" s="147" t="n">
        <f aca="false">BK80</f>
        <v>0</v>
      </c>
      <c r="L80" s="27"/>
      <c r="M80" s="76"/>
      <c r="N80" s="65"/>
      <c r="O80" s="65"/>
      <c r="P80" s="148" t="n">
        <f aca="false">P81</f>
        <v>0</v>
      </c>
      <c r="Q80" s="65"/>
      <c r="R80" s="148" t="n">
        <f aca="false">R81</f>
        <v>0</v>
      </c>
      <c r="S80" s="65"/>
      <c r="T80" s="149" t="n">
        <f aca="false">T81</f>
        <v>0</v>
      </c>
      <c r="AT80" s="10" t="s">
        <v>71</v>
      </c>
      <c r="AU80" s="10" t="s">
        <v>105</v>
      </c>
      <c r="BK80" s="150" t="n">
        <f aca="false">BK81</f>
        <v>0</v>
      </c>
    </row>
    <row r="81" s="151" customFormat="true" ht="37.35" hidden="false" customHeight="true" outlineLevel="0" collapsed="false">
      <c r="B81" s="152"/>
      <c r="D81" s="153" t="s">
        <v>71</v>
      </c>
      <c r="E81" s="154" t="s">
        <v>124</v>
      </c>
      <c r="F81" s="154" t="s">
        <v>125</v>
      </c>
      <c r="J81" s="155" t="n">
        <f aca="false">BK81</f>
        <v>0</v>
      </c>
      <c r="L81" s="152"/>
      <c r="M81" s="156"/>
      <c r="N81" s="157"/>
      <c r="O81" s="157"/>
      <c r="P81" s="158" t="n">
        <f aca="false">P82+P90+P93</f>
        <v>0</v>
      </c>
      <c r="Q81" s="157"/>
      <c r="R81" s="158" t="n">
        <f aca="false">R82+R90+R93</f>
        <v>0</v>
      </c>
      <c r="S81" s="157"/>
      <c r="T81" s="159" t="n">
        <f aca="false">T82+T90+T93</f>
        <v>0</v>
      </c>
      <c r="AR81" s="153" t="s">
        <v>126</v>
      </c>
      <c r="AT81" s="160" t="s">
        <v>71</v>
      </c>
      <c r="AU81" s="160" t="s">
        <v>72</v>
      </c>
      <c r="AY81" s="153" t="s">
        <v>127</v>
      </c>
      <c r="BK81" s="161" t="n">
        <f aca="false">BK82+BK90+BK93</f>
        <v>0</v>
      </c>
    </row>
    <row r="82" s="151" customFormat="true" ht="19.95" hidden="false" customHeight="true" outlineLevel="0" collapsed="false">
      <c r="B82" s="152"/>
      <c r="D82" s="153" t="s">
        <v>71</v>
      </c>
      <c r="E82" s="162" t="s">
        <v>128</v>
      </c>
      <c r="F82" s="162" t="s">
        <v>129</v>
      </c>
      <c r="J82" s="163" t="n">
        <f aca="false">BK82</f>
        <v>0</v>
      </c>
      <c r="L82" s="152"/>
      <c r="M82" s="156"/>
      <c r="N82" s="157"/>
      <c r="O82" s="157"/>
      <c r="P82" s="158" t="n">
        <f aca="false">SUM(P83:P89)</f>
        <v>0</v>
      </c>
      <c r="Q82" s="157"/>
      <c r="R82" s="158" t="n">
        <f aca="false">SUM(R83:R89)</f>
        <v>0</v>
      </c>
      <c r="S82" s="157"/>
      <c r="T82" s="159" t="n">
        <f aca="false">SUM(T83:T89)</f>
        <v>0</v>
      </c>
      <c r="AR82" s="153" t="s">
        <v>126</v>
      </c>
      <c r="AT82" s="160" t="s">
        <v>71</v>
      </c>
      <c r="AU82" s="160" t="s">
        <v>80</v>
      </c>
      <c r="AY82" s="153" t="s">
        <v>127</v>
      </c>
      <c r="BK82" s="161" t="n">
        <f aca="false">SUM(BK83:BK89)</f>
        <v>0</v>
      </c>
    </row>
    <row r="83" s="26" customFormat="true" ht="16.5" hidden="false" customHeight="true" outlineLevel="0" collapsed="false">
      <c r="B83" s="164"/>
      <c r="C83" s="165" t="s">
        <v>80</v>
      </c>
      <c r="D83" s="165" t="s">
        <v>130</v>
      </c>
      <c r="E83" s="166" t="s">
        <v>131</v>
      </c>
      <c r="F83" s="167" t="s">
        <v>132</v>
      </c>
      <c r="G83" s="168" t="s">
        <v>133</v>
      </c>
      <c r="H83" s="169" t="n">
        <v>1</v>
      </c>
      <c r="I83" s="170"/>
      <c r="J83" s="170" t="n">
        <f aca="false">ROUND(I83*H83,2)</f>
        <v>0</v>
      </c>
      <c r="K83" s="167" t="s">
        <v>134</v>
      </c>
      <c r="L83" s="27"/>
      <c r="M83" s="171"/>
      <c r="N83" s="172" t="s">
        <v>43</v>
      </c>
      <c r="O83" s="173" t="n">
        <v>0</v>
      </c>
      <c r="P83" s="173" t="n">
        <f aca="false">O83*H83</f>
        <v>0</v>
      </c>
      <c r="Q83" s="173" t="n">
        <v>0</v>
      </c>
      <c r="R83" s="173" t="n">
        <f aca="false">Q83*H83</f>
        <v>0</v>
      </c>
      <c r="S83" s="173" t="n">
        <v>0</v>
      </c>
      <c r="T83" s="174" t="n">
        <f aca="false">S83*H83</f>
        <v>0</v>
      </c>
      <c r="AR83" s="10" t="s">
        <v>135</v>
      </c>
      <c r="AT83" s="10" t="s">
        <v>130</v>
      </c>
      <c r="AU83" s="10" t="s">
        <v>82</v>
      </c>
      <c r="AY83" s="10" t="s">
        <v>127</v>
      </c>
      <c r="BE83" s="175" t="n">
        <f aca="false">IF(N83="základní",J83,0)</f>
        <v>0</v>
      </c>
      <c r="BF83" s="175" t="n">
        <f aca="false">IF(N83="snížená",J83,0)</f>
        <v>0</v>
      </c>
      <c r="BG83" s="175" t="n">
        <f aca="false">IF(N83="zákl. přenesená",J83,0)</f>
        <v>0</v>
      </c>
      <c r="BH83" s="175" t="n">
        <f aca="false">IF(N83="sníž. přenesená",J83,0)</f>
        <v>0</v>
      </c>
      <c r="BI83" s="175" t="n">
        <f aca="false">IF(N83="nulová",J83,0)</f>
        <v>0</v>
      </c>
      <c r="BJ83" s="10" t="s">
        <v>80</v>
      </c>
      <c r="BK83" s="175" t="n">
        <f aca="false">ROUND(I83*H83,2)</f>
        <v>0</v>
      </c>
      <c r="BL83" s="10" t="s">
        <v>135</v>
      </c>
      <c r="BM83" s="10" t="s">
        <v>136</v>
      </c>
    </row>
    <row r="84" s="26" customFormat="true" ht="16.5" hidden="false" customHeight="true" outlineLevel="0" collapsed="false">
      <c r="B84" s="164"/>
      <c r="C84" s="165" t="s">
        <v>82</v>
      </c>
      <c r="D84" s="165" t="s">
        <v>130</v>
      </c>
      <c r="E84" s="166" t="s">
        <v>137</v>
      </c>
      <c r="F84" s="167" t="s">
        <v>138</v>
      </c>
      <c r="G84" s="168" t="s">
        <v>133</v>
      </c>
      <c r="H84" s="169" t="n">
        <v>1</v>
      </c>
      <c r="I84" s="170"/>
      <c r="J84" s="170" t="n">
        <f aca="false">ROUND(I84*H84,2)</f>
        <v>0</v>
      </c>
      <c r="K84" s="167" t="s">
        <v>134</v>
      </c>
      <c r="L84" s="27"/>
      <c r="M84" s="171"/>
      <c r="N84" s="172" t="s">
        <v>43</v>
      </c>
      <c r="O84" s="173" t="n">
        <v>0</v>
      </c>
      <c r="P84" s="173" t="n">
        <f aca="false">O84*H84</f>
        <v>0</v>
      </c>
      <c r="Q84" s="173" t="n">
        <v>0</v>
      </c>
      <c r="R84" s="173" t="n">
        <f aca="false">Q84*H84</f>
        <v>0</v>
      </c>
      <c r="S84" s="173" t="n">
        <v>0</v>
      </c>
      <c r="T84" s="174" t="n">
        <f aca="false">S84*H84</f>
        <v>0</v>
      </c>
      <c r="AR84" s="10" t="s">
        <v>135</v>
      </c>
      <c r="AT84" s="10" t="s">
        <v>130</v>
      </c>
      <c r="AU84" s="10" t="s">
        <v>82</v>
      </c>
      <c r="AY84" s="10" t="s">
        <v>127</v>
      </c>
      <c r="BE84" s="175" t="n">
        <f aca="false">IF(N84="základní",J84,0)</f>
        <v>0</v>
      </c>
      <c r="BF84" s="175" t="n">
        <f aca="false">IF(N84="snížená",J84,0)</f>
        <v>0</v>
      </c>
      <c r="BG84" s="175" t="n">
        <f aca="false">IF(N84="zákl. přenesená",J84,0)</f>
        <v>0</v>
      </c>
      <c r="BH84" s="175" t="n">
        <f aca="false">IF(N84="sníž. přenesená",J84,0)</f>
        <v>0</v>
      </c>
      <c r="BI84" s="175" t="n">
        <f aca="false">IF(N84="nulová",J84,0)</f>
        <v>0</v>
      </c>
      <c r="BJ84" s="10" t="s">
        <v>80</v>
      </c>
      <c r="BK84" s="175" t="n">
        <f aca="false">ROUND(I84*H84,2)</f>
        <v>0</v>
      </c>
      <c r="BL84" s="10" t="s">
        <v>135</v>
      </c>
      <c r="BM84" s="10" t="s">
        <v>139</v>
      </c>
    </row>
    <row r="85" s="26" customFormat="true" ht="36" hidden="false" customHeight="false" outlineLevel="0" collapsed="false">
      <c r="B85" s="27"/>
      <c r="D85" s="176" t="s">
        <v>140</v>
      </c>
      <c r="F85" s="177" t="s">
        <v>141</v>
      </c>
      <c r="L85" s="27"/>
      <c r="M85" s="178"/>
      <c r="N85" s="28"/>
      <c r="O85" s="28"/>
      <c r="P85" s="28"/>
      <c r="Q85" s="28"/>
      <c r="R85" s="28"/>
      <c r="S85" s="28"/>
      <c r="T85" s="67"/>
      <c r="AT85" s="10" t="s">
        <v>140</v>
      </c>
      <c r="AU85" s="10" t="s">
        <v>82</v>
      </c>
    </row>
    <row r="86" s="26" customFormat="true" ht="16.5" hidden="false" customHeight="true" outlineLevel="0" collapsed="false">
      <c r="B86" s="164"/>
      <c r="C86" s="165" t="s">
        <v>142</v>
      </c>
      <c r="D86" s="165" t="s">
        <v>130</v>
      </c>
      <c r="E86" s="166" t="s">
        <v>143</v>
      </c>
      <c r="F86" s="167" t="s">
        <v>144</v>
      </c>
      <c r="G86" s="168" t="s">
        <v>133</v>
      </c>
      <c r="H86" s="169" t="n">
        <v>1</v>
      </c>
      <c r="I86" s="170"/>
      <c r="J86" s="170" t="n">
        <f aca="false">ROUND(I86*H86,2)</f>
        <v>0</v>
      </c>
      <c r="K86" s="167" t="s">
        <v>134</v>
      </c>
      <c r="L86" s="27"/>
      <c r="M86" s="171"/>
      <c r="N86" s="172" t="s">
        <v>43</v>
      </c>
      <c r="O86" s="173" t="n">
        <v>0</v>
      </c>
      <c r="P86" s="173" t="n">
        <f aca="false">O86*H86</f>
        <v>0</v>
      </c>
      <c r="Q86" s="173" t="n">
        <v>0</v>
      </c>
      <c r="R86" s="173" t="n">
        <f aca="false">Q86*H86</f>
        <v>0</v>
      </c>
      <c r="S86" s="173" t="n">
        <v>0</v>
      </c>
      <c r="T86" s="174" t="n">
        <f aca="false">S86*H86</f>
        <v>0</v>
      </c>
      <c r="AR86" s="10" t="s">
        <v>135</v>
      </c>
      <c r="AT86" s="10" t="s">
        <v>130</v>
      </c>
      <c r="AU86" s="10" t="s">
        <v>82</v>
      </c>
      <c r="AY86" s="10" t="s">
        <v>127</v>
      </c>
      <c r="BE86" s="175" t="n">
        <f aca="false">IF(N86="základní",J86,0)</f>
        <v>0</v>
      </c>
      <c r="BF86" s="175" t="n">
        <f aca="false">IF(N86="snížená",J86,0)</f>
        <v>0</v>
      </c>
      <c r="BG86" s="175" t="n">
        <f aca="false">IF(N86="zákl. přenesená",J86,0)</f>
        <v>0</v>
      </c>
      <c r="BH86" s="175" t="n">
        <f aca="false">IF(N86="sníž. přenesená",J86,0)</f>
        <v>0</v>
      </c>
      <c r="BI86" s="175" t="n">
        <f aca="false">IF(N86="nulová",J86,0)</f>
        <v>0</v>
      </c>
      <c r="BJ86" s="10" t="s">
        <v>80</v>
      </c>
      <c r="BK86" s="175" t="n">
        <f aca="false">ROUND(I86*H86,2)</f>
        <v>0</v>
      </c>
      <c r="BL86" s="10" t="s">
        <v>135</v>
      </c>
      <c r="BM86" s="10" t="s">
        <v>145</v>
      </c>
    </row>
    <row r="87" s="26" customFormat="true" ht="16.5" hidden="false" customHeight="true" outlineLevel="0" collapsed="false">
      <c r="B87" s="164"/>
      <c r="C87" s="165" t="s">
        <v>146</v>
      </c>
      <c r="D87" s="165" t="s">
        <v>130</v>
      </c>
      <c r="E87" s="166" t="s">
        <v>147</v>
      </c>
      <c r="F87" s="167" t="s">
        <v>148</v>
      </c>
      <c r="G87" s="168" t="s">
        <v>133</v>
      </c>
      <c r="H87" s="169" t="n">
        <v>1</v>
      </c>
      <c r="I87" s="170"/>
      <c r="J87" s="170" t="n">
        <f aca="false">ROUND(I87*H87,2)</f>
        <v>0</v>
      </c>
      <c r="K87" s="167" t="s">
        <v>134</v>
      </c>
      <c r="L87" s="27"/>
      <c r="M87" s="171"/>
      <c r="N87" s="172" t="s">
        <v>43</v>
      </c>
      <c r="O87" s="173" t="n">
        <v>0</v>
      </c>
      <c r="P87" s="173" t="n">
        <f aca="false">O87*H87</f>
        <v>0</v>
      </c>
      <c r="Q87" s="173" t="n">
        <v>0</v>
      </c>
      <c r="R87" s="173" t="n">
        <f aca="false">Q87*H87</f>
        <v>0</v>
      </c>
      <c r="S87" s="173" t="n">
        <v>0</v>
      </c>
      <c r="T87" s="174" t="n">
        <f aca="false">S87*H87</f>
        <v>0</v>
      </c>
      <c r="AR87" s="10" t="s">
        <v>135</v>
      </c>
      <c r="AT87" s="10" t="s">
        <v>130</v>
      </c>
      <c r="AU87" s="10" t="s">
        <v>82</v>
      </c>
      <c r="AY87" s="10" t="s">
        <v>127</v>
      </c>
      <c r="BE87" s="175" t="n">
        <f aca="false">IF(N87="základní",J87,0)</f>
        <v>0</v>
      </c>
      <c r="BF87" s="175" t="n">
        <f aca="false">IF(N87="snížená",J87,0)</f>
        <v>0</v>
      </c>
      <c r="BG87" s="175" t="n">
        <f aca="false">IF(N87="zákl. přenesená",J87,0)</f>
        <v>0</v>
      </c>
      <c r="BH87" s="175" t="n">
        <f aca="false">IF(N87="sníž. přenesená",J87,0)</f>
        <v>0</v>
      </c>
      <c r="BI87" s="175" t="n">
        <f aca="false">IF(N87="nulová",J87,0)</f>
        <v>0</v>
      </c>
      <c r="BJ87" s="10" t="s">
        <v>80</v>
      </c>
      <c r="BK87" s="175" t="n">
        <f aca="false">ROUND(I87*H87,2)</f>
        <v>0</v>
      </c>
      <c r="BL87" s="10" t="s">
        <v>135</v>
      </c>
      <c r="BM87" s="10" t="s">
        <v>149</v>
      </c>
    </row>
    <row r="88" s="26" customFormat="true" ht="16.5" hidden="false" customHeight="true" outlineLevel="0" collapsed="false">
      <c r="B88" s="164"/>
      <c r="C88" s="165" t="s">
        <v>126</v>
      </c>
      <c r="D88" s="165" t="s">
        <v>130</v>
      </c>
      <c r="E88" s="166" t="s">
        <v>150</v>
      </c>
      <c r="F88" s="167" t="s">
        <v>151</v>
      </c>
      <c r="G88" s="168" t="s">
        <v>133</v>
      </c>
      <c r="H88" s="169" t="n">
        <v>1</v>
      </c>
      <c r="I88" s="170"/>
      <c r="J88" s="170" t="n">
        <f aca="false">ROUND(I88*H88,2)</f>
        <v>0</v>
      </c>
      <c r="K88" s="167" t="s">
        <v>134</v>
      </c>
      <c r="L88" s="27"/>
      <c r="M88" s="171"/>
      <c r="N88" s="172" t="s">
        <v>43</v>
      </c>
      <c r="O88" s="173" t="n">
        <v>0</v>
      </c>
      <c r="P88" s="173" t="n">
        <f aca="false">O88*H88</f>
        <v>0</v>
      </c>
      <c r="Q88" s="173" t="n">
        <v>0</v>
      </c>
      <c r="R88" s="173" t="n">
        <f aca="false">Q88*H88</f>
        <v>0</v>
      </c>
      <c r="S88" s="173" t="n">
        <v>0</v>
      </c>
      <c r="T88" s="174" t="n">
        <f aca="false">S88*H88</f>
        <v>0</v>
      </c>
      <c r="AR88" s="10" t="s">
        <v>135</v>
      </c>
      <c r="AT88" s="10" t="s">
        <v>130</v>
      </c>
      <c r="AU88" s="10" t="s">
        <v>82</v>
      </c>
      <c r="AY88" s="10" t="s">
        <v>127</v>
      </c>
      <c r="BE88" s="175" t="n">
        <f aca="false">IF(N88="základní",J88,0)</f>
        <v>0</v>
      </c>
      <c r="BF88" s="175" t="n">
        <f aca="false">IF(N88="snížená",J88,0)</f>
        <v>0</v>
      </c>
      <c r="BG88" s="175" t="n">
        <f aca="false">IF(N88="zákl. přenesená",J88,0)</f>
        <v>0</v>
      </c>
      <c r="BH88" s="175" t="n">
        <f aca="false">IF(N88="sníž. přenesená",J88,0)</f>
        <v>0</v>
      </c>
      <c r="BI88" s="175" t="n">
        <f aca="false">IF(N88="nulová",J88,0)</f>
        <v>0</v>
      </c>
      <c r="BJ88" s="10" t="s">
        <v>80</v>
      </c>
      <c r="BK88" s="175" t="n">
        <f aca="false">ROUND(I88*H88,2)</f>
        <v>0</v>
      </c>
      <c r="BL88" s="10" t="s">
        <v>135</v>
      </c>
      <c r="BM88" s="10" t="s">
        <v>152</v>
      </c>
    </row>
    <row r="89" s="26" customFormat="true" ht="24" hidden="false" customHeight="false" outlineLevel="0" collapsed="false">
      <c r="B89" s="27"/>
      <c r="D89" s="176" t="s">
        <v>140</v>
      </c>
      <c r="F89" s="177" t="s">
        <v>153</v>
      </c>
      <c r="L89" s="27"/>
      <c r="M89" s="178"/>
      <c r="N89" s="28"/>
      <c r="O89" s="28"/>
      <c r="P89" s="28"/>
      <c r="Q89" s="28"/>
      <c r="R89" s="28"/>
      <c r="S89" s="28"/>
      <c r="T89" s="67"/>
      <c r="AT89" s="10" t="s">
        <v>140</v>
      </c>
      <c r="AU89" s="10" t="s">
        <v>82</v>
      </c>
    </row>
    <row r="90" s="151" customFormat="true" ht="29.85" hidden="false" customHeight="true" outlineLevel="0" collapsed="false">
      <c r="B90" s="152"/>
      <c r="D90" s="153" t="s">
        <v>71</v>
      </c>
      <c r="E90" s="162" t="s">
        <v>154</v>
      </c>
      <c r="F90" s="162" t="s">
        <v>155</v>
      </c>
      <c r="J90" s="163" t="n">
        <f aca="false">BK90</f>
        <v>0</v>
      </c>
      <c r="L90" s="152"/>
      <c r="M90" s="156"/>
      <c r="N90" s="157"/>
      <c r="O90" s="157"/>
      <c r="P90" s="158" t="n">
        <f aca="false">SUM(P91:P92)</f>
        <v>0</v>
      </c>
      <c r="Q90" s="157"/>
      <c r="R90" s="158" t="n">
        <f aca="false">SUM(R91:R92)</f>
        <v>0</v>
      </c>
      <c r="S90" s="157"/>
      <c r="T90" s="159" t="n">
        <f aca="false">SUM(T91:T92)</f>
        <v>0</v>
      </c>
      <c r="AR90" s="153" t="s">
        <v>126</v>
      </c>
      <c r="AT90" s="160" t="s">
        <v>71</v>
      </c>
      <c r="AU90" s="160" t="s">
        <v>80</v>
      </c>
      <c r="AY90" s="153" t="s">
        <v>127</v>
      </c>
      <c r="BK90" s="161" t="n">
        <f aca="false">SUM(BK91:BK92)</f>
        <v>0</v>
      </c>
    </row>
    <row r="91" s="26" customFormat="true" ht="16.5" hidden="false" customHeight="true" outlineLevel="0" collapsed="false">
      <c r="B91" s="164"/>
      <c r="C91" s="165" t="s">
        <v>156</v>
      </c>
      <c r="D91" s="165" t="s">
        <v>130</v>
      </c>
      <c r="E91" s="166" t="s">
        <v>157</v>
      </c>
      <c r="F91" s="167" t="s">
        <v>158</v>
      </c>
      <c r="G91" s="168" t="s">
        <v>133</v>
      </c>
      <c r="H91" s="169" t="n">
        <v>1</v>
      </c>
      <c r="I91" s="170"/>
      <c r="J91" s="170" t="n">
        <f aca="false">ROUND(I91*H91,2)</f>
        <v>0</v>
      </c>
      <c r="K91" s="167" t="s">
        <v>134</v>
      </c>
      <c r="L91" s="27"/>
      <c r="M91" s="171"/>
      <c r="N91" s="172" t="s">
        <v>43</v>
      </c>
      <c r="O91" s="173" t="n">
        <v>0</v>
      </c>
      <c r="P91" s="173" t="n">
        <f aca="false">O91*H91</f>
        <v>0</v>
      </c>
      <c r="Q91" s="173" t="n">
        <v>0</v>
      </c>
      <c r="R91" s="173" t="n">
        <f aca="false">Q91*H91</f>
        <v>0</v>
      </c>
      <c r="S91" s="173" t="n">
        <v>0</v>
      </c>
      <c r="T91" s="174" t="n">
        <f aca="false">S91*H91</f>
        <v>0</v>
      </c>
      <c r="AR91" s="10" t="s">
        <v>135</v>
      </c>
      <c r="AT91" s="10" t="s">
        <v>130</v>
      </c>
      <c r="AU91" s="10" t="s">
        <v>82</v>
      </c>
      <c r="AY91" s="10" t="s">
        <v>127</v>
      </c>
      <c r="BE91" s="175" t="n">
        <f aca="false">IF(N91="základní",J91,0)</f>
        <v>0</v>
      </c>
      <c r="BF91" s="175" t="n">
        <f aca="false">IF(N91="snížená",J91,0)</f>
        <v>0</v>
      </c>
      <c r="BG91" s="175" t="n">
        <f aca="false">IF(N91="zákl. přenesená",J91,0)</f>
        <v>0</v>
      </c>
      <c r="BH91" s="175" t="n">
        <f aca="false">IF(N91="sníž. přenesená",J91,0)</f>
        <v>0</v>
      </c>
      <c r="BI91" s="175" t="n">
        <f aca="false">IF(N91="nulová",J91,0)</f>
        <v>0</v>
      </c>
      <c r="BJ91" s="10" t="s">
        <v>80</v>
      </c>
      <c r="BK91" s="175" t="n">
        <f aca="false">ROUND(I91*H91,2)</f>
        <v>0</v>
      </c>
      <c r="BL91" s="10" t="s">
        <v>135</v>
      </c>
      <c r="BM91" s="10" t="s">
        <v>159</v>
      </c>
    </row>
    <row r="92" s="26" customFormat="true" ht="24" hidden="false" customHeight="false" outlineLevel="0" collapsed="false">
      <c r="B92" s="27"/>
      <c r="D92" s="176" t="s">
        <v>140</v>
      </c>
      <c r="F92" s="177" t="s">
        <v>160</v>
      </c>
      <c r="L92" s="27"/>
      <c r="M92" s="178"/>
      <c r="N92" s="28"/>
      <c r="O92" s="28"/>
      <c r="P92" s="28"/>
      <c r="Q92" s="28"/>
      <c r="R92" s="28"/>
      <c r="S92" s="28"/>
      <c r="T92" s="67"/>
      <c r="AT92" s="10" t="s">
        <v>140</v>
      </c>
      <c r="AU92" s="10" t="s">
        <v>82</v>
      </c>
    </row>
    <row r="93" s="151" customFormat="true" ht="29.85" hidden="false" customHeight="true" outlineLevel="0" collapsed="false">
      <c r="B93" s="152"/>
      <c r="D93" s="153" t="s">
        <v>71</v>
      </c>
      <c r="E93" s="162" t="s">
        <v>161</v>
      </c>
      <c r="F93" s="162" t="s">
        <v>162</v>
      </c>
      <c r="J93" s="163" t="n">
        <f aca="false">BK93</f>
        <v>0</v>
      </c>
      <c r="L93" s="152"/>
      <c r="M93" s="156"/>
      <c r="N93" s="157"/>
      <c r="O93" s="157"/>
      <c r="P93" s="158" t="n">
        <f aca="false">SUM(P94:P99)</f>
        <v>0</v>
      </c>
      <c r="Q93" s="157"/>
      <c r="R93" s="158" t="n">
        <f aca="false">SUM(R94:R99)</f>
        <v>0</v>
      </c>
      <c r="S93" s="157"/>
      <c r="T93" s="159" t="n">
        <f aca="false">SUM(T94:T99)</f>
        <v>0</v>
      </c>
      <c r="AR93" s="153" t="s">
        <v>126</v>
      </c>
      <c r="AT93" s="160" t="s">
        <v>71</v>
      </c>
      <c r="AU93" s="160" t="s">
        <v>80</v>
      </c>
      <c r="AY93" s="153" t="s">
        <v>127</v>
      </c>
      <c r="BK93" s="161" t="n">
        <f aca="false">SUM(BK94:BK99)</f>
        <v>0</v>
      </c>
    </row>
    <row r="94" s="26" customFormat="true" ht="16.5" hidden="false" customHeight="true" outlineLevel="0" collapsed="false">
      <c r="B94" s="164"/>
      <c r="C94" s="165" t="s">
        <v>163</v>
      </c>
      <c r="D94" s="165" t="s">
        <v>130</v>
      </c>
      <c r="E94" s="166" t="s">
        <v>164</v>
      </c>
      <c r="F94" s="167" t="s">
        <v>165</v>
      </c>
      <c r="G94" s="168" t="s">
        <v>133</v>
      </c>
      <c r="H94" s="169" t="n">
        <v>1</v>
      </c>
      <c r="I94" s="170"/>
      <c r="J94" s="170" t="n">
        <f aca="false">ROUND(I94*H94,2)</f>
        <v>0</v>
      </c>
      <c r="K94" s="167" t="s">
        <v>134</v>
      </c>
      <c r="L94" s="27"/>
      <c r="M94" s="171"/>
      <c r="N94" s="172" t="s">
        <v>43</v>
      </c>
      <c r="O94" s="173" t="n">
        <v>0</v>
      </c>
      <c r="P94" s="173" t="n">
        <f aca="false">O94*H94</f>
        <v>0</v>
      </c>
      <c r="Q94" s="173" t="n">
        <v>0</v>
      </c>
      <c r="R94" s="173" t="n">
        <f aca="false">Q94*H94</f>
        <v>0</v>
      </c>
      <c r="S94" s="173" t="n">
        <v>0</v>
      </c>
      <c r="T94" s="174" t="n">
        <f aca="false">S94*H94</f>
        <v>0</v>
      </c>
      <c r="AR94" s="10" t="s">
        <v>135</v>
      </c>
      <c r="AT94" s="10" t="s">
        <v>130</v>
      </c>
      <c r="AU94" s="10" t="s">
        <v>82</v>
      </c>
      <c r="AY94" s="10" t="s">
        <v>127</v>
      </c>
      <c r="BE94" s="175" t="n">
        <f aca="false">IF(N94="základní",J94,0)</f>
        <v>0</v>
      </c>
      <c r="BF94" s="175" t="n">
        <f aca="false">IF(N94="snížená",J94,0)</f>
        <v>0</v>
      </c>
      <c r="BG94" s="175" t="n">
        <f aca="false">IF(N94="zákl. přenesená",J94,0)</f>
        <v>0</v>
      </c>
      <c r="BH94" s="175" t="n">
        <f aca="false">IF(N94="sníž. přenesená",J94,0)</f>
        <v>0</v>
      </c>
      <c r="BI94" s="175" t="n">
        <f aca="false">IF(N94="nulová",J94,0)</f>
        <v>0</v>
      </c>
      <c r="BJ94" s="10" t="s">
        <v>80</v>
      </c>
      <c r="BK94" s="175" t="n">
        <f aca="false">ROUND(I94*H94,2)</f>
        <v>0</v>
      </c>
      <c r="BL94" s="10" t="s">
        <v>135</v>
      </c>
      <c r="BM94" s="10" t="s">
        <v>166</v>
      </c>
    </row>
    <row r="95" s="26" customFormat="true" ht="72" hidden="false" customHeight="false" outlineLevel="0" collapsed="false">
      <c r="B95" s="27"/>
      <c r="D95" s="176" t="s">
        <v>140</v>
      </c>
      <c r="F95" s="177" t="s">
        <v>167</v>
      </c>
      <c r="L95" s="27"/>
      <c r="M95" s="178"/>
      <c r="N95" s="28"/>
      <c r="O95" s="28"/>
      <c r="P95" s="28"/>
      <c r="Q95" s="28"/>
      <c r="R95" s="28"/>
      <c r="S95" s="28"/>
      <c r="T95" s="67"/>
      <c r="AT95" s="10" t="s">
        <v>140</v>
      </c>
      <c r="AU95" s="10" t="s">
        <v>82</v>
      </c>
    </row>
    <row r="96" s="26" customFormat="true" ht="16.5" hidden="false" customHeight="true" outlineLevel="0" collapsed="false">
      <c r="B96" s="164"/>
      <c r="C96" s="165" t="s">
        <v>168</v>
      </c>
      <c r="D96" s="165" t="s">
        <v>130</v>
      </c>
      <c r="E96" s="166" t="s">
        <v>169</v>
      </c>
      <c r="F96" s="167" t="s">
        <v>170</v>
      </c>
      <c r="G96" s="168" t="s">
        <v>133</v>
      </c>
      <c r="H96" s="169" t="n">
        <v>1</v>
      </c>
      <c r="I96" s="170"/>
      <c r="J96" s="170" t="n">
        <f aca="false">ROUND(I96*H96,2)</f>
        <v>0</v>
      </c>
      <c r="K96" s="167" t="s">
        <v>134</v>
      </c>
      <c r="L96" s="27"/>
      <c r="M96" s="171"/>
      <c r="N96" s="172" t="s">
        <v>43</v>
      </c>
      <c r="O96" s="173" t="n">
        <v>0</v>
      </c>
      <c r="P96" s="173" t="n">
        <f aca="false">O96*H96</f>
        <v>0</v>
      </c>
      <c r="Q96" s="173" t="n">
        <v>0</v>
      </c>
      <c r="R96" s="173" t="n">
        <f aca="false">Q96*H96</f>
        <v>0</v>
      </c>
      <c r="S96" s="173" t="n">
        <v>0</v>
      </c>
      <c r="T96" s="174" t="n">
        <f aca="false">S96*H96</f>
        <v>0</v>
      </c>
      <c r="AR96" s="10" t="s">
        <v>135</v>
      </c>
      <c r="AT96" s="10" t="s">
        <v>130</v>
      </c>
      <c r="AU96" s="10" t="s">
        <v>82</v>
      </c>
      <c r="AY96" s="10" t="s">
        <v>127</v>
      </c>
      <c r="BE96" s="175" t="n">
        <f aca="false">IF(N96="základní",J96,0)</f>
        <v>0</v>
      </c>
      <c r="BF96" s="175" t="n">
        <f aca="false">IF(N96="snížená",J96,0)</f>
        <v>0</v>
      </c>
      <c r="BG96" s="175" t="n">
        <f aca="false">IF(N96="zákl. přenesená",J96,0)</f>
        <v>0</v>
      </c>
      <c r="BH96" s="175" t="n">
        <f aca="false">IF(N96="sníž. přenesená",J96,0)</f>
        <v>0</v>
      </c>
      <c r="BI96" s="175" t="n">
        <f aca="false">IF(N96="nulová",J96,0)</f>
        <v>0</v>
      </c>
      <c r="BJ96" s="10" t="s">
        <v>80</v>
      </c>
      <c r="BK96" s="175" t="n">
        <f aca="false">ROUND(I96*H96,2)</f>
        <v>0</v>
      </c>
      <c r="BL96" s="10" t="s">
        <v>135</v>
      </c>
      <c r="BM96" s="10" t="s">
        <v>171</v>
      </c>
    </row>
    <row r="97" s="26" customFormat="true" ht="72" hidden="false" customHeight="false" outlineLevel="0" collapsed="false">
      <c r="B97" s="27"/>
      <c r="D97" s="176" t="s">
        <v>140</v>
      </c>
      <c r="F97" s="177" t="s">
        <v>172</v>
      </c>
      <c r="L97" s="27"/>
      <c r="M97" s="178"/>
      <c r="N97" s="28"/>
      <c r="O97" s="28"/>
      <c r="P97" s="28"/>
      <c r="Q97" s="28"/>
      <c r="R97" s="28"/>
      <c r="S97" s="28"/>
      <c r="T97" s="67"/>
      <c r="AT97" s="10" t="s">
        <v>140</v>
      </c>
      <c r="AU97" s="10" t="s">
        <v>82</v>
      </c>
    </row>
    <row r="98" s="26" customFormat="true" ht="25.5" hidden="false" customHeight="true" outlineLevel="0" collapsed="false">
      <c r="B98" s="164"/>
      <c r="C98" s="165" t="s">
        <v>173</v>
      </c>
      <c r="D98" s="165" t="s">
        <v>130</v>
      </c>
      <c r="E98" s="166" t="s">
        <v>174</v>
      </c>
      <c r="F98" s="167" t="s">
        <v>175</v>
      </c>
      <c r="G98" s="168" t="s">
        <v>133</v>
      </c>
      <c r="H98" s="169" t="n">
        <v>1</v>
      </c>
      <c r="I98" s="170"/>
      <c r="J98" s="170" t="n">
        <f aca="false">ROUND(I98*H98,2)</f>
        <v>0</v>
      </c>
      <c r="K98" s="167"/>
      <c r="L98" s="27"/>
      <c r="M98" s="171"/>
      <c r="N98" s="172" t="s">
        <v>43</v>
      </c>
      <c r="O98" s="173" t="n">
        <v>0</v>
      </c>
      <c r="P98" s="173" t="n">
        <f aca="false">O98*H98</f>
        <v>0</v>
      </c>
      <c r="Q98" s="173" t="n">
        <v>0</v>
      </c>
      <c r="R98" s="173" t="n">
        <f aca="false">Q98*H98</f>
        <v>0</v>
      </c>
      <c r="S98" s="173" t="n">
        <v>0</v>
      </c>
      <c r="T98" s="174" t="n">
        <f aca="false">S98*H98</f>
        <v>0</v>
      </c>
      <c r="AR98" s="10" t="s">
        <v>135</v>
      </c>
      <c r="AT98" s="10" t="s">
        <v>130</v>
      </c>
      <c r="AU98" s="10" t="s">
        <v>82</v>
      </c>
      <c r="AY98" s="10" t="s">
        <v>127</v>
      </c>
      <c r="BE98" s="175" t="n">
        <f aca="false">IF(N98="základní",J98,0)</f>
        <v>0</v>
      </c>
      <c r="BF98" s="175" t="n">
        <f aca="false">IF(N98="snížená",J98,0)</f>
        <v>0</v>
      </c>
      <c r="BG98" s="175" t="n">
        <f aca="false">IF(N98="zákl. přenesená",J98,0)</f>
        <v>0</v>
      </c>
      <c r="BH98" s="175" t="n">
        <f aca="false">IF(N98="sníž. přenesená",J98,0)</f>
        <v>0</v>
      </c>
      <c r="BI98" s="175" t="n">
        <f aca="false">IF(N98="nulová",J98,0)</f>
        <v>0</v>
      </c>
      <c r="BJ98" s="10" t="s">
        <v>80</v>
      </c>
      <c r="BK98" s="175" t="n">
        <f aca="false">ROUND(I98*H98,2)</f>
        <v>0</v>
      </c>
      <c r="BL98" s="10" t="s">
        <v>135</v>
      </c>
      <c r="BM98" s="10" t="s">
        <v>176</v>
      </c>
    </row>
    <row r="99" s="26" customFormat="true" ht="12" hidden="false" customHeight="false" outlineLevel="0" collapsed="false">
      <c r="B99" s="27"/>
      <c r="D99" s="176" t="s">
        <v>140</v>
      </c>
      <c r="F99" s="177"/>
      <c r="L99" s="27"/>
      <c r="M99" s="179"/>
      <c r="N99" s="180"/>
      <c r="O99" s="180"/>
      <c r="P99" s="180"/>
      <c r="Q99" s="180"/>
      <c r="R99" s="180"/>
      <c r="S99" s="180"/>
      <c r="T99" s="181"/>
      <c r="AT99" s="10" t="s">
        <v>140</v>
      </c>
      <c r="AU99" s="10" t="s">
        <v>82</v>
      </c>
    </row>
    <row r="100" s="26" customFormat="true" ht="6.9" hidden="false" customHeight="true" outlineLevel="0" collapsed="false">
      <c r="B100" s="48"/>
      <c r="C100" s="49"/>
      <c r="D100" s="49"/>
      <c r="E100" s="49"/>
      <c r="F100" s="49"/>
      <c r="G100" s="49"/>
      <c r="H100" s="49"/>
      <c r="I100" s="49"/>
      <c r="J100" s="49"/>
      <c r="K100" s="49"/>
      <c r="L100" s="27"/>
    </row>
  </sheetData>
  <autoFilter ref="C79:K99"/>
  <mergeCells count="10">
    <mergeCell ref="G1:H1"/>
    <mergeCell ref="L2:V2"/>
    <mergeCell ref="E7:H7"/>
    <mergeCell ref="E9:H9"/>
    <mergeCell ref="E24:H24"/>
    <mergeCell ref="E45:H45"/>
    <mergeCell ref="E47:H47"/>
    <mergeCell ref="J51:J52"/>
    <mergeCell ref="E70:H70"/>
    <mergeCell ref="E72:H72"/>
  </mergeCells>
  <hyperlinks>
    <hyperlink ref="F1" location="C2" display="1) Krycí list soupisu"/>
    <hyperlink ref="G1" location="C54" display="2) Rekapitulace"/>
    <hyperlink ref="J1" location="C79" display="3) Soupis prací"/>
    <hyperlink ref="L1" location="'Rekapitulace stavby'!C2" display="Rekapitulace stavby"/>
  </hyperlinks>
  <printOptions headings="false" gridLines="false" gridLinesSet="true" horizontalCentered="false" verticalCentered="false"/>
  <pageMargins left="0.583333333333333" right="0.583333333333333" top="0.583333333333333" bottom="0.583333333333333" header="0.511805555555555" footer="0"/>
  <pageSetup paperSize="9" scale="100" firstPageNumber="0" fitToWidth="1" fitToHeight="100" pageOrder="downThenOver" orientation="landscap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filterMode="false">
    <pageSetUpPr fitToPage="true"/>
  </sheetPr>
  <dimension ref="A1:BR583"/>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G1" activeCellId="0" sqref="G1"/>
    </sheetView>
  </sheetViews>
  <sheetFormatPr defaultRowHeight="12" zeroHeight="false" outlineLevelRow="0" outlineLevelCol="0"/>
  <cols>
    <col collapsed="false" customWidth="true" hidden="false" outlineLevel="0" max="1" min="1" style="0" width="8.28"/>
    <col collapsed="false" customWidth="true" hidden="false" outlineLevel="0" max="2" min="2" style="0" width="1.7"/>
    <col collapsed="false" customWidth="true" hidden="false" outlineLevel="0" max="3" min="3" style="0" width="4.15"/>
    <col collapsed="false" customWidth="true" hidden="false" outlineLevel="0" max="4" min="4" style="0" width="4.28"/>
    <col collapsed="false" customWidth="true" hidden="false" outlineLevel="0" max="5" min="5" style="0" width="17.14"/>
    <col collapsed="false" customWidth="true" hidden="false" outlineLevel="0" max="6" min="6" style="0" width="75"/>
    <col collapsed="false" customWidth="true" hidden="false" outlineLevel="0" max="7" min="7" style="0" width="8.71"/>
    <col collapsed="false" customWidth="true" hidden="false" outlineLevel="0" max="8" min="8" style="0" width="11.14"/>
    <col collapsed="false" customWidth="true" hidden="false" outlineLevel="0" max="9" min="9" style="0" width="12.7"/>
    <col collapsed="false" customWidth="true" hidden="false" outlineLevel="0" max="10" min="10" style="0" width="23.43"/>
    <col collapsed="false" customWidth="true" hidden="false" outlineLevel="0" max="11" min="11" style="0" width="15.42"/>
    <col collapsed="false" customWidth="true" hidden="false" outlineLevel="0" max="12" min="12" style="0" width="8.89"/>
    <col collapsed="false" customWidth="true" hidden="true" outlineLevel="0" max="18" min="13" style="0" width="9.28"/>
    <col collapsed="false" customWidth="true" hidden="true" outlineLevel="0" max="19" min="19" style="0" width="8.14"/>
    <col collapsed="false" customWidth="true" hidden="true" outlineLevel="0" max="20" min="20" style="0" width="29.71"/>
    <col collapsed="false" customWidth="true" hidden="true" outlineLevel="0" max="21" min="21" style="0" width="16.28"/>
    <col collapsed="false" customWidth="true" hidden="false" outlineLevel="0" max="22" min="22" style="0" width="12.29"/>
    <col collapsed="false" customWidth="true" hidden="false" outlineLevel="0" max="23" min="23" style="0" width="16.28"/>
    <col collapsed="false" customWidth="true" hidden="false" outlineLevel="0" max="24" min="24" style="0" width="12.29"/>
    <col collapsed="false" customWidth="true" hidden="false" outlineLevel="0" max="25" min="25" style="0" width="15.01"/>
    <col collapsed="false" customWidth="true" hidden="false" outlineLevel="0" max="26" min="26" style="0" width="11"/>
    <col collapsed="false" customWidth="true" hidden="false" outlineLevel="0" max="27" min="27" style="0" width="15.01"/>
    <col collapsed="false" customWidth="true" hidden="false" outlineLevel="0" max="28" min="28" style="0" width="16.28"/>
    <col collapsed="false" customWidth="true" hidden="false" outlineLevel="0" max="29" min="29" style="0" width="11"/>
    <col collapsed="false" customWidth="true" hidden="false" outlineLevel="0" max="30" min="30" style="0" width="15.01"/>
    <col collapsed="false" customWidth="true" hidden="false" outlineLevel="0" max="31" min="31" style="0" width="16.28"/>
    <col collapsed="false" customWidth="true" hidden="false" outlineLevel="0" max="43" min="32" style="0" width="8.89"/>
    <col collapsed="false" customWidth="true" hidden="true" outlineLevel="0" max="65" min="44" style="0" width="9.28"/>
    <col collapsed="false" customWidth="true" hidden="false" outlineLevel="0" max="1025" min="66" style="0" width="8.89"/>
  </cols>
  <sheetData>
    <row r="1" customFormat="false" ht="21.75" hidden="false" customHeight="true" outlineLevel="0" collapsed="false">
      <c r="A1" s="104"/>
      <c r="B1" s="2"/>
      <c r="C1" s="2"/>
      <c r="D1" s="3" t="s">
        <v>1</v>
      </c>
      <c r="E1" s="2"/>
      <c r="F1" s="105" t="s">
        <v>93</v>
      </c>
      <c r="G1" s="105" t="s">
        <v>94</v>
      </c>
      <c r="H1" s="105"/>
      <c r="I1" s="2"/>
      <c r="J1" s="105" t="s">
        <v>95</v>
      </c>
      <c r="K1" s="3" t="s">
        <v>96</v>
      </c>
      <c r="L1" s="105" t="s">
        <v>97</v>
      </c>
      <c r="M1" s="105"/>
      <c r="N1" s="105"/>
      <c r="O1" s="105"/>
      <c r="P1" s="105"/>
      <c r="Q1" s="105"/>
      <c r="R1" s="105"/>
      <c r="S1" s="105"/>
      <c r="T1" s="105"/>
      <c r="U1" s="5"/>
      <c r="V1" s="5"/>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row>
    <row r="2" customFormat="false" ht="36.9" hidden="false" customHeight="true" outlineLevel="0" collapsed="false">
      <c r="L2" s="9" t="s">
        <v>7</v>
      </c>
      <c r="M2" s="9"/>
      <c r="N2" s="9"/>
      <c r="O2" s="9"/>
      <c r="P2" s="9"/>
      <c r="Q2" s="9"/>
      <c r="R2" s="9"/>
      <c r="S2" s="9"/>
      <c r="T2" s="9"/>
      <c r="U2" s="9"/>
      <c r="V2" s="9"/>
      <c r="AT2" s="10" t="s">
        <v>86</v>
      </c>
    </row>
    <row r="3" customFormat="false" ht="6.9" hidden="false" customHeight="true" outlineLevel="0" collapsed="false">
      <c r="B3" s="11"/>
      <c r="C3" s="12"/>
      <c r="D3" s="12"/>
      <c r="E3" s="12"/>
      <c r="F3" s="12"/>
      <c r="G3" s="12"/>
      <c r="H3" s="12"/>
      <c r="I3" s="12"/>
      <c r="J3" s="12"/>
      <c r="K3" s="13"/>
      <c r="AT3" s="10" t="s">
        <v>82</v>
      </c>
    </row>
    <row r="4" customFormat="false" ht="36.9" hidden="false" customHeight="true" outlineLevel="0" collapsed="false">
      <c r="B4" s="14"/>
      <c r="C4" s="15"/>
      <c r="D4" s="16" t="s">
        <v>98</v>
      </c>
      <c r="E4" s="15"/>
      <c r="F4" s="15"/>
      <c r="G4" s="15"/>
      <c r="H4" s="15"/>
      <c r="I4" s="15"/>
      <c r="J4" s="15"/>
      <c r="K4" s="17"/>
      <c r="M4" s="18" t="s">
        <v>12</v>
      </c>
      <c r="AT4" s="10" t="s">
        <v>5</v>
      </c>
    </row>
    <row r="5" customFormat="false" ht="6.9" hidden="false" customHeight="true" outlineLevel="0" collapsed="false">
      <c r="B5" s="14"/>
      <c r="C5" s="15"/>
      <c r="D5" s="15"/>
      <c r="E5" s="15"/>
      <c r="F5" s="15"/>
      <c r="G5" s="15"/>
      <c r="H5" s="15"/>
      <c r="I5" s="15"/>
      <c r="J5" s="15"/>
      <c r="K5" s="17"/>
    </row>
    <row r="6" customFormat="false" ht="13.2" hidden="false" customHeight="false" outlineLevel="0" collapsed="false">
      <c r="B6" s="14"/>
      <c r="C6" s="15"/>
      <c r="D6" s="23" t="s">
        <v>16</v>
      </c>
      <c r="E6" s="15"/>
      <c r="F6" s="15"/>
      <c r="G6" s="15"/>
      <c r="H6" s="15"/>
      <c r="I6" s="15"/>
      <c r="J6" s="15"/>
      <c r="K6" s="17"/>
    </row>
    <row r="7" customFormat="false" ht="16.5" hidden="false" customHeight="true" outlineLevel="0" collapsed="false">
      <c r="B7" s="14"/>
      <c r="C7" s="15"/>
      <c r="D7" s="15"/>
      <c r="E7" s="106" t="str">
        <f aca="false">'Rekapitulace stavby'!K6</f>
        <v>Kutná Hora - Obnova krovu a střešního pláště budovy Hrádku čp.28, Barborská ulice</v>
      </c>
      <c r="F7" s="106"/>
      <c r="G7" s="106"/>
      <c r="H7" s="106"/>
      <c r="I7" s="15"/>
      <c r="J7" s="15"/>
      <c r="K7" s="17"/>
    </row>
    <row r="8" s="26" customFormat="true" ht="13.2" hidden="false" customHeight="false" outlineLevel="0" collapsed="false">
      <c r="B8" s="27"/>
      <c r="C8" s="28"/>
      <c r="D8" s="23" t="s">
        <v>99</v>
      </c>
      <c r="E8" s="28"/>
      <c r="F8" s="28"/>
      <c r="G8" s="28"/>
      <c r="H8" s="28"/>
      <c r="I8" s="28"/>
      <c r="J8" s="28"/>
      <c r="K8" s="32"/>
    </row>
    <row r="9" s="26" customFormat="true" ht="36.9" hidden="false" customHeight="true" outlineLevel="0" collapsed="false">
      <c r="B9" s="27"/>
      <c r="C9" s="28"/>
      <c r="D9" s="28"/>
      <c r="E9" s="60" t="s">
        <v>177</v>
      </c>
      <c r="F9" s="60"/>
      <c r="G9" s="60"/>
      <c r="H9" s="60"/>
      <c r="I9" s="28"/>
      <c r="J9" s="28"/>
      <c r="K9" s="32"/>
    </row>
    <row r="10" s="26" customFormat="true" ht="12" hidden="false" customHeight="false" outlineLevel="0" collapsed="false">
      <c r="B10" s="27"/>
      <c r="C10" s="28"/>
      <c r="D10" s="28"/>
      <c r="E10" s="28"/>
      <c r="F10" s="28"/>
      <c r="G10" s="28"/>
      <c r="H10" s="28"/>
      <c r="I10" s="28"/>
      <c r="J10" s="28"/>
      <c r="K10" s="32"/>
    </row>
    <row r="11" s="26" customFormat="true" ht="14.4" hidden="false" customHeight="true" outlineLevel="0" collapsed="false">
      <c r="B11" s="27"/>
      <c r="C11" s="28"/>
      <c r="D11" s="23" t="s">
        <v>18</v>
      </c>
      <c r="E11" s="28"/>
      <c r="F11" s="20"/>
      <c r="G11" s="28"/>
      <c r="H11" s="28"/>
      <c r="I11" s="23" t="s">
        <v>19</v>
      </c>
      <c r="J11" s="20"/>
      <c r="K11" s="32"/>
    </row>
    <row r="12" s="26" customFormat="true" ht="14.4" hidden="false" customHeight="true" outlineLevel="0" collapsed="false">
      <c r="B12" s="27"/>
      <c r="C12" s="28"/>
      <c r="D12" s="23" t="s">
        <v>20</v>
      </c>
      <c r="E12" s="28"/>
      <c r="F12" s="20" t="s">
        <v>21</v>
      </c>
      <c r="G12" s="28"/>
      <c r="H12" s="28"/>
      <c r="I12" s="23" t="s">
        <v>22</v>
      </c>
      <c r="J12" s="62" t="str">
        <f aca="false">'Rekapitulace stavby'!AN8</f>
        <v>29. 6. 2017</v>
      </c>
      <c r="K12" s="32"/>
    </row>
    <row r="13" s="26" customFormat="true" ht="10.95" hidden="false" customHeight="true" outlineLevel="0" collapsed="false">
      <c r="B13" s="27"/>
      <c r="C13" s="28"/>
      <c r="D13" s="28"/>
      <c r="E13" s="28"/>
      <c r="F13" s="28"/>
      <c r="G13" s="28"/>
      <c r="H13" s="28"/>
      <c r="I13" s="28"/>
      <c r="J13" s="28"/>
      <c r="K13" s="32"/>
    </row>
    <row r="14" s="26" customFormat="true" ht="14.4" hidden="false" customHeight="true" outlineLevel="0" collapsed="false">
      <c r="B14" s="27"/>
      <c r="C14" s="28"/>
      <c r="D14" s="23" t="s">
        <v>24</v>
      </c>
      <c r="E14" s="28"/>
      <c r="F14" s="28"/>
      <c r="G14" s="28"/>
      <c r="H14" s="28"/>
      <c r="I14" s="23" t="s">
        <v>25</v>
      </c>
      <c r="J14" s="20" t="s">
        <v>26</v>
      </c>
      <c r="K14" s="32"/>
    </row>
    <row r="15" s="26" customFormat="true" ht="18" hidden="false" customHeight="true" outlineLevel="0" collapsed="false">
      <c r="B15" s="27"/>
      <c r="C15" s="28"/>
      <c r="D15" s="28"/>
      <c r="E15" s="20" t="s">
        <v>27</v>
      </c>
      <c r="F15" s="28"/>
      <c r="G15" s="28"/>
      <c r="H15" s="28"/>
      <c r="I15" s="23" t="s">
        <v>28</v>
      </c>
      <c r="J15" s="20"/>
      <c r="K15" s="32"/>
    </row>
    <row r="16" s="26" customFormat="true" ht="6.9" hidden="false" customHeight="true" outlineLevel="0" collapsed="false">
      <c r="B16" s="27"/>
      <c r="C16" s="28"/>
      <c r="D16" s="28"/>
      <c r="E16" s="28"/>
      <c r="F16" s="28"/>
      <c r="G16" s="28"/>
      <c r="H16" s="28"/>
      <c r="I16" s="28"/>
      <c r="J16" s="28"/>
      <c r="K16" s="32"/>
    </row>
    <row r="17" s="26" customFormat="true" ht="14.4" hidden="false" customHeight="true" outlineLevel="0" collapsed="false">
      <c r="B17" s="27"/>
      <c r="C17" s="28"/>
      <c r="D17" s="23" t="s">
        <v>29</v>
      </c>
      <c r="E17" s="28"/>
      <c r="F17" s="28"/>
      <c r="G17" s="28"/>
      <c r="H17" s="28"/>
      <c r="I17" s="23" t="s">
        <v>25</v>
      </c>
      <c r="J17" s="20" t="str">
        <f aca="false">IF('Rekapitulace stavby'!AN13="Vyplň údaj","",IF('Rekapitulace stavby'!AN13="","",'Rekapitulace stavby'!AN13))</f>
        <v/>
      </c>
      <c r="K17" s="32"/>
    </row>
    <row r="18" s="26" customFormat="true" ht="18" hidden="false" customHeight="true" outlineLevel="0" collapsed="false">
      <c r="B18" s="27"/>
      <c r="C18" s="28"/>
      <c r="D18" s="28"/>
      <c r="E18" s="20" t="str">
        <f aca="false">IF('Rekapitulace stavby'!E14="Vyplň údaj","",IF('Rekapitulace stavby'!E14="","",'Rekapitulace stavby'!E14))</f>
        <v> </v>
      </c>
      <c r="F18" s="28"/>
      <c r="G18" s="28"/>
      <c r="H18" s="28"/>
      <c r="I18" s="23" t="s">
        <v>28</v>
      </c>
      <c r="J18" s="20" t="str">
        <f aca="false">IF('Rekapitulace stavby'!AN14="Vyplň údaj","",IF('Rekapitulace stavby'!AN14="","",'Rekapitulace stavby'!AN14))</f>
        <v/>
      </c>
      <c r="K18" s="32"/>
    </row>
    <row r="19" s="26" customFormat="true" ht="6.9" hidden="false" customHeight="true" outlineLevel="0" collapsed="false">
      <c r="B19" s="27"/>
      <c r="C19" s="28"/>
      <c r="D19" s="28"/>
      <c r="E19" s="28"/>
      <c r="F19" s="28"/>
      <c r="G19" s="28"/>
      <c r="H19" s="28"/>
      <c r="I19" s="28"/>
      <c r="J19" s="28"/>
      <c r="K19" s="32"/>
    </row>
    <row r="20" s="26" customFormat="true" ht="14.4" hidden="false" customHeight="true" outlineLevel="0" collapsed="false">
      <c r="B20" s="27"/>
      <c r="C20" s="28"/>
      <c r="D20" s="23" t="s">
        <v>31</v>
      </c>
      <c r="E20" s="28"/>
      <c r="F20" s="28"/>
      <c r="G20" s="28"/>
      <c r="H20" s="28"/>
      <c r="I20" s="23" t="s">
        <v>25</v>
      </c>
      <c r="J20" s="20" t="s">
        <v>178</v>
      </c>
      <c r="K20" s="32"/>
    </row>
    <row r="21" s="26" customFormat="true" ht="18" hidden="false" customHeight="true" outlineLevel="0" collapsed="false">
      <c r="B21" s="27"/>
      <c r="C21" s="28"/>
      <c r="D21" s="28"/>
      <c r="E21" s="20" t="s">
        <v>33</v>
      </c>
      <c r="F21" s="28"/>
      <c r="G21" s="28"/>
      <c r="H21" s="28"/>
      <c r="I21" s="23" t="s">
        <v>28</v>
      </c>
      <c r="J21" s="20" t="s">
        <v>179</v>
      </c>
      <c r="K21" s="32"/>
    </row>
    <row r="22" s="26" customFormat="true" ht="6.9" hidden="false" customHeight="true" outlineLevel="0" collapsed="false">
      <c r="B22" s="27"/>
      <c r="C22" s="28"/>
      <c r="D22" s="28"/>
      <c r="E22" s="28"/>
      <c r="F22" s="28"/>
      <c r="G22" s="28"/>
      <c r="H22" s="28"/>
      <c r="I22" s="28"/>
      <c r="J22" s="28"/>
      <c r="K22" s="32"/>
    </row>
    <row r="23" s="26" customFormat="true" ht="14.4" hidden="false" customHeight="true" outlineLevel="0" collapsed="false">
      <c r="B23" s="27"/>
      <c r="C23" s="28"/>
      <c r="D23" s="23" t="s">
        <v>36</v>
      </c>
      <c r="E23" s="28"/>
      <c r="F23" s="28"/>
      <c r="G23" s="28"/>
      <c r="H23" s="28"/>
      <c r="I23" s="28"/>
      <c r="J23" s="28"/>
      <c r="K23" s="32"/>
    </row>
    <row r="24" s="107" customFormat="true" ht="16.5" hidden="false" customHeight="true" outlineLevel="0" collapsed="false">
      <c r="B24" s="108"/>
      <c r="C24" s="109"/>
      <c r="D24" s="109"/>
      <c r="E24" s="24"/>
      <c r="F24" s="24"/>
      <c r="G24" s="24"/>
      <c r="H24" s="24"/>
      <c r="I24" s="109"/>
      <c r="J24" s="109"/>
      <c r="K24" s="110"/>
    </row>
    <row r="25" s="26" customFormat="true" ht="6.9" hidden="false" customHeight="true" outlineLevel="0" collapsed="false">
      <c r="B25" s="27"/>
      <c r="C25" s="28"/>
      <c r="D25" s="28"/>
      <c r="E25" s="28"/>
      <c r="F25" s="28"/>
      <c r="G25" s="28"/>
      <c r="H25" s="28"/>
      <c r="I25" s="28"/>
      <c r="J25" s="28"/>
      <c r="K25" s="32"/>
    </row>
    <row r="26" s="26" customFormat="true" ht="6.9" hidden="false" customHeight="true" outlineLevel="0" collapsed="false">
      <c r="B26" s="27"/>
      <c r="C26" s="28"/>
      <c r="D26" s="65"/>
      <c r="E26" s="65"/>
      <c r="F26" s="65"/>
      <c r="G26" s="65"/>
      <c r="H26" s="65"/>
      <c r="I26" s="65"/>
      <c r="J26" s="65"/>
      <c r="K26" s="111"/>
    </row>
    <row r="27" s="26" customFormat="true" ht="25.35" hidden="false" customHeight="true" outlineLevel="0" collapsed="false">
      <c r="B27" s="27"/>
      <c r="C27" s="28"/>
      <c r="D27" s="112" t="s">
        <v>38</v>
      </c>
      <c r="E27" s="28"/>
      <c r="F27" s="28"/>
      <c r="G27" s="28"/>
      <c r="H27" s="28"/>
      <c r="I27" s="28"/>
      <c r="J27" s="80" t="n">
        <f aca="false">ROUND(J96,2)</f>
        <v>0</v>
      </c>
      <c r="K27" s="32"/>
    </row>
    <row r="28" s="26" customFormat="true" ht="6.9" hidden="false" customHeight="true" outlineLevel="0" collapsed="false">
      <c r="B28" s="27"/>
      <c r="C28" s="28"/>
      <c r="D28" s="65"/>
      <c r="E28" s="65"/>
      <c r="F28" s="65"/>
      <c r="G28" s="65"/>
      <c r="H28" s="65"/>
      <c r="I28" s="65"/>
      <c r="J28" s="65"/>
      <c r="K28" s="111"/>
    </row>
    <row r="29" s="26" customFormat="true" ht="14.4" hidden="false" customHeight="true" outlineLevel="0" collapsed="false">
      <c r="B29" s="27"/>
      <c r="C29" s="28"/>
      <c r="D29" s="28"/>
      <c r="E29" s="28"/>
      <c r="F29" s="33" t="s">
        <v>40</v>
      </c>
      <c r="G29" s="28"/>
      <c r="H29" s="28"/>
      <c r="I29" s="33" t="s">
        <v>39</v>
      </c>
      <c r="J29" s="33" t="s">
        <v>41</v>
      </c>
      <c r="K29" s="32"/>
    </row>
    <row r="30" s="26" customFormat="true" ht="14.4" hidden="false" customHeight="true" outlineLevel="0" collapsed="false">
      <c r="B30" s="27"/>
      <c r="C30" s="28"/>
      <c r="D30" s="37" t="s">
        <v>42</v>
      </c>
      <c r="E30" s="37" t="s">
        <v>43</v>
      </c>
      <c r="F30" s="113" t="n">
        <f aca="false">ROUND(SUM(BE96:BE582), 2)</f>
        <v>0</v>
      </c>
      <c r="G30" s="28"/>
      <c r="H30" s="28"/>
      <c r="I30" s="114" t="n">
        <v>0.21</v>
      </c>
      <c r="J30" s="113" t="n">
        <f aca="false">ROUND(ROUND((SUM(BE96:BE582)), 2)*I30, 2)</f>
        <v>0</v>
      </c>
      <c r="K30" s="32"/>
    </row>
    <row r="31" s="26" customFormat="true" ht="14.4" hidden="false" customHeight="true" outlineLevel="0" collapsed="false">
      <c r="B31" s="27"/>
      <c r="C31" s="28"/>
      <c r="D31" s="28"/>
      <c r="E31" s="37" t="s">
        <v>44</v>
      </c>
      <c r="F31" s="113" t="n">
        <f aca="false">ROUND(SUM(BF96:BF582), 2)</f>
        <v>0</v>
      </c>
      <c r="G31" s="28"/>
      <c r="H31" s="28"/>
      <c r="I31" s="114" t="n">
        <v>0.15</v>
      </c>
      <c r="J31" s="113" t="n">
        <f aca="false">ROUND(ROUND((SUM(BF96:BF582)), 2)*I31, 2)</f>
        <v>0</v>
      </c>
      <c r="K31" s="32"/>
    </row>
    <row r="32" s="26" customFormat="true" ht="14.4" hidden="true" customHeight="true" outlineLevel="0" collapsed="false">
      <c r="B32" s="27"/>
      <c r="C32" s="28"/>
      <c r="D32" s="28"/>
      <c r="E32" s="37" t="s">
        <v>45</v>
      </c>
      <c r="F32" s="113" t="n">
        <f aca="false">ROUND(SUM(BG96:BG582), 2)</f>
        <v>0</v>
      </c>
      <c r="G32" s="28"/>
      <c r="H32" s="28"/>
      <c r="I32" s="114" t="n">
        <v>0.21</v>
      </c>
      <c r="J32" s="113" t="n">
        <v>0</v>
      </c>
      <c r="K32" s="32"/>
    </row>
    <row r="33" s="26" customFormat="true" ht="14.4" hidden="true" customHeight="true" outlineLevel="0" collapsed="false">
      <c r="B33" s="27"/>
      <c r="C33" s="28"/>
      <c r="D33" s="28"/>
      <c r="E33" s="37" t="s">
        <v>46</v>
      </c>
      <c r="F33" s="113" t="n">
        <f aca="false">ROUND(SUM(BH96:BH582), 2)</f>
        <v>0</v>
      </c>
      <c r="G33" s="28"/>
      <c r="H33" s="28"/>
      <c r="I33" s="114" t="n">
        <v>0.15</v>
      </c>
      <c r="J33" s="113" t="n">
        <v>0</v>
      </c>
      <c r="K33" s="32"/>
    </row>
    <row r="34" s="26" customFormat="true" ht="14.4" hidden="true" customHeight="true" outlineLevel="0" collapsed="false">
      <c r="B34" s="27"/>
      <c r="C34" s="28"/>
      <c r="D34" s="28"/>
      <c r="E34" s="37" t="s">
        <v>47</v>
      </c>
      <c r="F34" s="113" t="n">
        <f aca="false">ROUND(SUM(BI96:BI582), 2)</f>
        <v>0</v>
      </c>
      <c r="G34" s="28"/>
      <c r="H34" s="28"/>
      <c r="I34" s="114" t="n">
        <v>0</v>
      </c>
      <c r="J34" s="113" t="n">
        <v>0</v>
      </c>
      <c r="K34" s="32"/>
    </row>
    <row r="35" s="26" customFormat="true" ht="6.9" hidden="false" customHeight="true" outlineLevel="0" collapsed="false">
      <c r="B35" s="27"/>
      <c r="C35" s="28"/>
      <c r="D35" s="28"/>
      <c r="E35" s="28"/>
      <c r="F35" s="28"/>
      <c r="G35" s="28"/>
      <c r="H35" s="28"/>
      <c r="I35" s="28"/>
      <c r="J35" s="28"/>
      <c r="K35" s="32"/>
    </row>
    <row r="36" s="26" customFormat="true" ht="25.35" hidden="false" customHeight="true" outlineLevel="0" collapsed="false">
      <c r="B36" s="27"/>
      <c r="C36" s="115"/>
      <c r="D36" s="116" t="s">
        <v>48</v>
      </c>
      <c r="E36" s="69"/>
      <c r="F36" s="69"/>
      <c r="G36" s="117" t="s">
        <v>49</v>
      </c>
      <c r="H36" s="118" t="s">
        <v>50</v>
      </c>
      <c r="I36" s="69"/>
      <c r="J36" s="119" t="n">
        <f aca="false">SUM(J27:J34)</f>
        <v>0</v>
      </c>
      <c r="K36" s="120"/>
    </row>
    <row r="37" s="26" customFormat="true" ht="14.4" hidden="false" customHeight="true" outlineLevel="0" collapsed="false">
      <c r="B37" s="48"/>
      <c r="C37" s="49"/>
      <c r="D37" s="49"/>
      <c r="E37" s="49"/>
      <c r="F37" s="49"/>
      <c r="G37" s="49"/>
      <c r="H37" s="49"/>
      <c r="I37" s="49"/>
      <c r="J37" s="49"/>
      <c r="K37" s="50"/>
    </row>
    <row r="41" s="26" customFormat="true" ht="6.9" hidden="false" customHeight="true" outlineLevel="0" collapsed="false">
      <c r="B41" s="51"/>
      <c r="C41" s="52"/>
      <c r="D41" s="52"/>
      <c r="E41" s="52"/>
      <c r="F41" s="52"/>
      <c r="G41" s="52"/>
      <c r="H41" s="52"/>
      <c r="I41" s="52"/>
      <c r="J41" s="52"/>
      <c r="K41" s="121"/>
    </row>
    <row r="42" s="26" customFormat="true" ht="36.9" hidden="false" customHeight="true" outlineLevel="0" collapsed="false">
      <c r="B42" s="27"/>
      <c r="C42" s="16" t="s">
        <v>101</v>
      </c>
      <c r="D42" s="28"/>
      <c r="E42" s="28"/>
      <c r="F42" s="28"/>
      <c r="G42" s="28"/>
      <c r="H42" s="28"/>
      <c r="I42" s="28"/>
      <c r="J42" s="28"/>
      <c r="K42" s="32"/>
    </row>
    <row r="43" s="26" customFormat="true" ht="6.9" hidden="false" customHeight="true" outlineLevel="0" collapsed="false">
      <c r="B43" s="27"/>
      <c r="C43" s="28"/>
      <c r="D43" s="28"/>
      <c r="E43" s="28"/>
      <c r="F43" s="28"/>
      <c r="G43" s="28"/>
      <c r="H43" s="28"/>
      <c r="I43" s="28"/>
      <c r="J43" s="28"/>
      <c r="K43" s="32"/>
    </row>
    <row r="44" s="26" customFormat="true" ht="14.4" hidden="false" customHeight="true" outlineLevel="0" collapsed="false">
      <c r="B44" s="27"/>
      <c r="C44" s="23" t="s">
        <v>16</v>
      </c>
      <c r="D44" s="28"/>
      <c r="E44" s="28"/>
      <c r="F44" s="28"/>
      <c r="G44" s="28"/>
      <c r="H44" s="28"/>
      <c r="I44" s="28"/>
      <c r="J44" s="28"/>
      <c r="K44" s="32"/>
    </row>
    <row r="45" s="26" customFormat="true" ht="16.5" hidden="false" customHeight="true" outlineLevel="0" collapsed="false">
      <c r="B45" s="27"/>
      <c r="C45" s="28"/>
      <c r="D45" s="28"/>
      <c r="E45" s="106" t="str">
        <f aca="false">E7</f>
        <v>Kutná Hora - Obnova krovu a střešního pláště budovy Hrádku čp.28, Barborská ulice</v>
      </c>
      <c r="F45" s="106"/>
      <c r="G45" s="106"/>
      <c r="H45" s="106"/>
      <c r="I45" s="28"/>
      <c r="J45" s="28"/>
      <c r="K45" s="32"/>
    </row>
    <row r="46" s="26" customFormat="true" ht="14.4" hidden="false" customHeight="true" outlineLevel="0" collapsed="false">
      <c r="B46" s="27"/>
      <c r="C46" s="23" t="s">
        <v>99</v>
      </c>
      <c r="D46" s="28"/>
      <c r="E46" s="28"/>
      <c r="F46" s="28"/>
      <c r="G46" s="28"/>
      <c r="H46" s="28"/>
      <c r="I46" s="28"/>
      <c r="J46" s="28"/>
      <c r="K46" s="32"/>
    </row>
    <row r="47" s="26" customFormat="true" ht="17.25" hidden="false" customHeight="true" outlineLevel="0" collapsed="false">
      <c r="B47" s="27"/>
      <c r="C47" s="28"/>
      <c r="D47" s="28"/>
      <c r="E47" s="60" t="str">
        <f aca="false">E9</f>
        <v>01 - 1.etapa - Věž, JZ křídlo</v>
      </c>
      <c r="F47" s="60"/>
      <c r="G47" s="60"/>
      <c r="H47" s="60"/>
      <c r="I47" s="28"/>
      <c r="J47" s="28"/>
      <c r="K47" s="32"/>
    </row>
    <row r="48" s="26" customFormat="true" ht="6.9" hidden="false" customHeight="true" outlineLevel="0" collapsed="false">
      <c r="B48" s="27"/>
      <c r="C48" s="28"/>
      <c r="D48" s="28"/>
      <c r="E48" s="28"/>
      <c r="F48" s="28"/>
      <c r="G48" s="28"/>
      <c r="H48" s="28"/>
      <c r="I48" s="28"/>
      <c r="J48" s="28"/>
      <c r="K48" s="32"/>
    </row>
    <row r="49" s="26" customFormat="true" ht="18" hidden="false" customHeight="true" outlineLevel="0" collapsed="false">
      <c r="B49" s="27"/>
      <c r="C49" s="23" t="s">
        <v>20</v>
      </c>
      <c r="D49" s="28"/>
      <c r="E49" s="28"/>
      <c r="F49" s="20" t="str">
        <f aca="false">F12</f>
        <v>Kutná Hora</v>
      </c>
      <c r="G49" s="28"/>
      <c r="H49" s="28"/>
      <c r="I49" s="23" t="s">
        <v>22</v>
      </c>
      <c r="J49" s="62" t="str">
        <f aca="false">IF(J12="","",J12)</f>
        <v>29. 6. 2017</v>
      </c>
      <c r="K49" s="32"/>
    </row>
    <row r="50" s="26" customFormat="true" ht="6.9" hidden="false" customHeight="true" outlineLevel="0" collapsed="false">
      <c r="B50" s="27"/>
      <c r="C50" s="28"/>
      <c r="D50" s="28"/>
      <c r="E50" s="28"/>
      <c r="F50" s="28"/>
      <c r="G50" s="28"/>
      <c r="H50" s="28"/>
      <c r="I50" s="28"/>
      <c r="J50" s="28"/>
      <c r="K50" s="32"/>
    </row>
    <row r="51" s="26" customFormat="true" ht="13.2" hidden="false" customHeight="false" outlineLevel="0" collapsed="false">
      <c r="B51" s="27"/>
      <c r="C51" s="23" t="s">
        <v>24</v>
      </c>
      <c r="D51" s="28"/>
      <c r="E51" s="28"/>
      <c r="F51" s="20" t="str">
        <f aca="false">E15</f>
        <v>Město Kutná Hora, Havlíčkovo nám. 552/1 </v>
      </c>
      <c r="G51" s="28"/>
      <c r="H51" s="28"/>
      <c r="I51" s="23" t="s">
        <v>31</v>
      </c>
      <c r="J51" s="24" t="str">
        <f aca="false">E21</f>
        <v>Ing.Vít Mlázovský, Jánský vršek 4/310 11 800 Praha</v>
      </c>
      <c r="K51" s="32"/>
    </row>
    <row r="52" s="26" customFormat="true" ht="14.4" hidden="false" customHeight="true" outlineLevel="0" collapsed="false">
      <c r="B52" s="27"/>
      <c r="C52" s="23" t="s">
        <v>29</v>
      </c>
      <c r="D52" s="28"/>
      <c r="E52" s="28"/>
      <c r="F52" s="20" t="str">
        <f aca="false">IF(E18="","",E18)</f>
        <v> </v>
      </c>
      <c r="G52" s="28"/>
      <c r="H52" s="28"/>
      <c r="I52" s="28"/>
      <c r="J52" s="24"/>
      <c r="K52" s="32"/>
    </row>
    <row r="53" s="26" customFormat="true" ht="10.35" hidden="false" customHeight="true" outlineLevel="0" collapsed="false">
      <c r="B53" s="27"/>
      <c r="C53" s="28"/>
      <c r="D53" s="28"/>
      <c r="E53" s="28"/>
      <c r="F53" s="28"/>
      <c r="G53" s="28"/>
      <c r="H53" s="28"/>
      <c r="I53" s="28"/>
      <c r="J53" s="28"/>
      <c r="K53" s="32"/>
    </row>
    <row r="54" s="26" customFormat="true" ht="29.25" hidden="false" customHeight="true" outlineLevel="0" collapsed="false">
      <c r="B54" s="27"/>
      <c r="C54" s="122" t="s">
        <v>102</v>
      </c>
      <c r="D54" s="115"/>
      <c r="E54" s="115"/>
      <c r="F54" s="115"/>
      <c r="G54" s="115"/>
      <c r="H54" s="115"/>
      <c r="I54" s="115"/>
      <c r="J54" s="123" t="s">
        <v>103</v>
      </c>
      <c r="K54" s="124"/>
    </row>
    <row r="55" s="26" customFormat="true" ht="10.35" hidden="false" customHeight="true" outlineLevel="0" collapsed="false">
      <c r="B55" s="27"/>
      <c r="C55" s="28"/>
      <c r="D55" s="28"/>
      <c r="E55" s="28"/>
      <c r="F55" s="28"/>
      <c r="G55" s="28"/>
      <c r="H55" s="28"/>
      <c r="I55" s="28"/>
      <c r="J55" s="28"/>
      <c r="K55" s="32"/>
    </row>
    <row r="56" s="26" customFormat="true" ht="29.25" hidden="false" customHeight="true" outlineLevel="0" collapsed="false">
      <c r="B56" s="27"/>
      <c r="C56" s="125" t="s">
        <v>104</v>
      </c>
      <c r="D56" s="28"/>
      <c r="E56" s="28"/>
      <c r="F56" s="28"/>
      <c r="G56" s="28"/>
      <c r="H56" s="28"/>
      <c r="I56" s="28"/>
      <c r="J56" s="80" t="n">
        <f aca="false">J96</f>
        <v>0</v>
      </c>
      <c r="K56" s="32"/>
      <c r="AU56" s="10" t="s">
        <v>105</v>
      </c>
    </row>
    <row r="57" s="126" customFormat="true" ht="24.9" hidden="false" customHeight="true" outlineLevel="0" collapsed="false">
      <c r="B57" s="127"/>
      <c r="C57" s="128"/>
      <c r="D57" s="129" t="s">
        <v>180</v>
      </c>
      <c r="E57" s="130"/>
      <c r="F57" s="130"/>
      <c r="G57" s="130"/>
      <c r="H57" s="130"/>
      <c r="I57" s="130"/>
      <c r="J57" s="131" t="n">
        <f aca="false">J97</f>
        <v>0</v>
      </c>
      <c r="K57" s="132"/>
    </row>
    <row r="58" s="133" customFormat="true" ht="19.95" hidden="false" customHeight="true" outlineLevel="0" collapsed="false">
      <c r="B58" s="134"/>
      <c r="C58" s="135"/>
      <c r="D58" s="136" t="s">
        <v>181</v>
      </c>
      <c r="E58" s="137"/>
      <c r="F58" s="137"/>
      <c r="G58" s="137"/>
      <c r="H58" s="137"/>
      <c r="I58" s="137"/>
      <c r="J58" s="138" t="n">
        <f aca="false">J98</f>
        <v>0</v>
      </c>
      <c r="K58" s="139"/>
    </row>
    <row r="59" s="133" customFormat="true" ht="19.95" hidden="false" customHeight="true" outlineLevel="0" collapsed="false">
      <c r="B59" s="134"/>
      <c r="C59" s="135"/>
      <c r="D59" s="136" t="s">
        <v>182</v>
      </c>
      <c r="E59" s="137"/>
      <c r="F59" s="137"/>
      <c r="G59" s="137"/>
      <c r="H59" s="137"/>
      <c r="I59" s="137"/>
      <c r="J59" s="138" t="n">
        <f aca="false">J113</f>
        <v>0</v>
      </c>
      <c r="K59" s="139"/>
    </row>
    <row r="60" s="133" customFormat="true" ht="19.95" hidden="false" customHeight="true" outlineLevel="0" collapsed="false">
      <c r="B60" s="134"/>
      <c r="C60" s="135"/>
      <c r="D60" s="136" t="s">
        <v>183</v>
      </c>
      <c r="E60" s="137"/>
      <c r="F60" s="137"/>
      <c r="G60" s="137"/>
      <c r="H60" s="137"/>
      <c r="I60" s="137"/>
      <c r="J60" s="138" t="n">
        <f aca="false">J123</f>
        <v>0</v>
      </c>
      <c r="K60" s="139"/>
    </row>
    <row r="61" s="133" customFormat="true" ht="19.95" hidden="false" customHeight="true" outlineLevel="0" collapsed="false">
      <c r="B61" s="134"/>
      <c r="C61" s="135"/>
      <c r="D61" s="136" t="s">
        <v>184</v>
      </c>
      <c r="E61" s="137"/>
      <c r="F61" s="137"/>
      <c r="G61" s="137"/>
      <c r="H61" s="137"/>
      <c r="I61" s="137"/>
      <c r="J61" s="138" t="n">
        <f aca="false">J126</f>
        <v>0</v>
      </c>
      <c r="K61" s="139"/>
    </row>
    <row r="62" s="133" customFormat="true" ht="19.95" hidden="false" customHeight="true" outlineLevel="0" collapsed="false">
      <c r="B62" s="134"/>
      <c r="C62" s="135"/>
      <c r="D62" s="136" t="s">
        <v>185</v>
      </c>
      <c r="E62" s="137"/>
      <c r="F62" s="137"/>
      <c r="G62" s="137"/>
      <c r="H62" s="137"/>
      <c r="I62" s="137"/>
      <c r="J62" s="138" t="n">
        <f aca="false">J140</f>
        <v>0</v>
      </c>
      <c r="K62" s="139"/>
    </row>
    <row r="63" s="133" customFormat="true" ht="19.95" hidden="false" customHeight="true" outlineLevel="0" collapsed="false">
      <c r="B63" s="134"/>
      <c r="C63" s="135"/>
      <c r="D63" s="136" t="s">
        <v>186</v>
      </c>
      <c r="E63" s="137"/>
      <c r="F63" s="137"/>
      <c r="G63" s="137"/>
      <c r="H63" s="137"/>
      <c r="I63" s="137"/>
      <c r="J63" s="138" t="n">
        <f aca="false">J153</f>
        <v>0</v>
      </c>
      <c r="K63" s="139"/>
    </row>
    <row r="64" s="133" customFormat="true" ht="19.95" hidden="false" customHeight="true" outlineLevel="0" collapsed="false">
      <c r="B64" s="134"/>
      <c r="C64" s="135"/>
      <c r="D64" s="136" t="s">
        <v>187</v>
      </c>
      <c r="E64" s="137"/>
      <c r="F64" s="137"/>
      <c r="G64" s="137"/>
      <c r="H64" s="137"/>
      <c r="I64" s="137"/>
      <c r="J64" s="138" t="n">
        <f aca="false">J191</f>
        <v>0</v>
      </c>
      <c r="K64" s="139"/>
    </row>
    <row r="65" s="133" customFormat="true" ht="19.95" hidden="false" customHeight="true" outlineLevel="0" collapsed="false">
      <c r="B65" s="134"/>
      <c r="C65" s="135"/>
      <c r="D65" s="136" t="s">
        <v>188</v>
      </c>
      <c r="E65" s="137"/>
      <c r="F65" s="137"/>
      <c r="G65" s="137"/>
      <c r="H65" s="137"/>
      <c r="I65" s="137"/>
      <c r="J65" s="138" t="n">
        <f aca="false">J241</f>
        <v>0</v>
      </c>
      <c r="K65" s="139"/>
    </row>
    <row r="66" s="133" customFormat="true" ht="19.95" hidden="false" customHeight="true" outlineLevel="0" collapsed="false">
      <c r="B66" s="134"/>
      <c r="C66" s="135"/>
      <c r="D66" s="136" t="s">
        <v>189</v>
      </c>
      <c r="E66" s="137"/>
      <c r="F66" s="137"/>
      <c r="G66" s="137"/>
      <c r="H66" s="137"/>
      <c r="I66" s="137"/>
      <c r="J66" s="138" t="n">
        <f aca="false">J247</f>
        <v>0</v>
      </c>
      <c r="K66" s="139"/>
    </row>
    <row r="67" s="133" customFormat="true" ht="19.95" hidden="false" customHeight="true" outlineLevel="0" collapsed="false">
      <c r="B67" s="134"/>
      <c r="C67" s="135"/>
      <c r="D67" s="136" t="s">
        <v>190</v>
      </c>
      <c r="E67" s="137"/>
      <c r="F67" s="137"/>
      <c r="G67" s="137"/>
      <c r="H67" s="137"/>
      <c r="I67" s="137"/>
      <c r="J67" s="138" t="n">
        <f aca="false">J263</f>
        <v>0</v>
      </c>
      <c r="K67" s="139"/>
    </row>
    <row r="68" s="126" customFormat="true" ht="24.9" hidden="false" customHeight="true" outlineLevel="0" collapsed="false">
      <c r="B68" s="127"/>
      <c r="C68" s="128"/>
      <c r="D68" s="129" t="s">
        <v>191</v>
      </c>
      <c r="E68" s="130"/>
      <c r="F68" s="130"/>
      <c r="G68" s="130"/>
      <c r="H68" s="130"/>
      <c r="I68" s="130"/>
      <c r="J68" s="131" t="n">
        <f aca="false">J265</f>
        <v>0</v>
      </c>
      <c r="K68" s="132"/>
    </row>
    <row r="69" s="133" customFormat="true" ht="19.95" hidden="false" customHeight="true" outlineLevel="0" collapsed="false">
      <c r="B69" s="134"/>
      <c r="C69" s="135"/>
      <c r="D69" s="136" t="s">
        <v>192</v>
      </c>
      <c r="E69" s="137"/>
      <c r="F69" s="137"/>
      <c r="G69" s="137"/>
      <c r="H69" s="137"/>
      <c r="I69" s="137"/>
      <c r="J69" s="138" t="n">
        <f aca="false">J266</f>
        <v>0</v>
      </c>
      <c r="K69" s="139"/>
    </row>
    <row r="70" s="133" customFormat="true" ht="19.95" hidden="false" customHeight="true" outlineLevel="0" collapsed="false">
      <c r="B70" s="134"/>
      <c r="C70" s="135"/>
      <c r="D70" s="136" t="s">
        <v>193</v>
      </c>
      <c r="E70" s="137"/>
      <c r="F70" s="137"/>
      <c r="G70" s="137"/>
      <c r="H70" s="137"/>
      <c r="I70" s="137"/>
      <c r="J70" s="138" t="n">
        <f aca="false">J270</f>
        <v>0</v>
      </c>
      <c r="K70" s="139"/>
    </row>
    <row r="71" s="133" customFormat="true" ht="19.95" hidden="false" customHeight="true" outlineLevel="0" collapsed="false">
      <c r="B71" s="134"/>
      <c r="C71" s="135"/>
      <c r="D71" s="136" t="s">
        <v>194</v>
      </c>
      <c r="E71" s="137"/>
      <c r="F71" s="137"/>
      <c r="G71" s="137"/>
      <c r="H71" s="137"/>
      <c r="I71" s="137"/>
      <c r="J71" s="138" t="n">
        <f aca="false">J290</f>
        <v>0</v>
      </c>
      <c r="K71" s="139"/>
    </row>
    <row r="72" s="133" customFormat="true" ht="19.95" hidden="false" customHeight="true" outlineLevel="0" collapsed="false">
      <c r="B72" s="134"/>
      <c r="C72" s="135"/>
      <c r="D72" s="136" t="s">
        <v>195</v>
      </c>
      <c r="E72" s="137"/>
      <c r="F72" s="137"/>
      <c r="G72" s="137"/>
      <c r="H72" s="137"/>
      <c r="I72" s="137"/>
      <c r="J72" s="138" t="n">
        <f aca="false">J295</f>
        <v>0</v>
      </c>
      <c r="K72" s="139"/>
    </row>
    <row r="73" s="133" customFormat="true" ht="19.95" hidden="false" customHeight="true" outlineLevel="0" collapsed="false">
      <c r="B73" s="134"/>
      <c r="C73" s="135"/>
      <c r="D73" s="136" t="s">
        <v>196</v>
      </c>
      <c r="E73" s="137"/>
      <c r="F73" s="137"/>
      <c r="G73" s="137"/>
      <c r="H73" s="137"/>
      <c r="I73" s="137"/>
      <c r="J73" s="138" t="n">
        <f aca="false">J298</f>
        <v>0</v>
      </c>
      <c r="K73" s="139"/>
    </row>
    <row r="74" s="133" customFormat="true" ht="19.95" hidden="false" customHeight="true" outlineLevel="0" collapsed="false">
      <c r="B74" s="134"/>
      <c r="C74" s="135"/>
      <c r="D74" s="136" t="s">
        <v>197</v>
      </c>
      <c r="E74" s="137"/>
      <c r="F74" s="137"/>
      <c r="G74" s="137"/>
      <c r="H74" s="137"/>
      <c r="I74" s="137"/>
      <c r="J74" s="138" t="n">
        <f aca="false">J415</f>
        <v>0</v>
      </c>
      <c r="K74" s="139"/>
    </row>
    <row r="75" s="133" customFormat="true" ht="19.95" hidden="false" customHeight="true" outlineLevel="0" collapsed="false">
      <c r="B75" s="134"/>
      <c r="C75" s="135"/>
      <c r="D75" s="136" t="s">
        <v>198</v>
      </c>
      <c r="E75" s="137"/>
      <c r="F75" s="137"/>
      <c r="G75" s="137"/>
      <c r="H75" s="137"/>
      <c r="I75" s="137"/>
      <c r="J75" s="138" t="n">
        <f aca="false">J546</f>
        <v>0</v>
      </c>
      <c r="K75" s="139"/>
    </row>
    <row r="76" s="133" customFormat="true" ht="19.95" hidden="false" customHeight="true" outlineLevel="0" collapsed="false">
      <c r="B76" s="134"/>
      <c r="C76" s="135"/>
      <c r="D76" s="136" t="s">
        <v>199</v>
      </c>
      <c r="E76" s="137"/>
      <c r="F76" s="137"/>
      <c r="G76" s="137"/>
      <c r="H76" s="137"/>
      <c r="I76" s="137"/>
      <c r="J76" s="138" t="n">
        <f aca="false">J574</f>
        <v>0</v>
      </c>
      <c r="K76" s="139"/>
    </row>
    <row r="77" s="26" customFormat="true" ht="21.75" hidden="false" customHeight="true" outlineLevel="0" collapsed="false">
      <c r="B77" s="27"/>
      <c r="C77" s="28"/>
      <c r="D77" s="28"/>
      <c r="E77" s="28"/>
      <c r="F77" s="28"/>
      <c r="G77" s="28"/>
      <c r="H77" s="28"/>
      <c r="I77" s="28"/>
      <c r="J77" s="28"/>
      <c r="K77" s="32"/>
    </row>
    <row r="78" s="26" customFormat="true" ht="6.9" hidden="false" customHeight="true" outlineLevel="0" collapsed="false">
      <c r="B78" s="48"/>
      <c r="C78" s="49"/>
      <c r="D78" s="49"/>
      <c r="E78" s="49"/>
      <c r="F78" s="49"/>
      <c r="G78" s="49"/>
      <c r="H78" s="49"/>
      <c r="I78" s="49"/>
      <c r="J78" s="49"/>
      <c r="K78" s="50"/>
    </row>
    <row r="82" s="26" customFormat="true" ht="6.9" hidden="false" customHeight="true" outlineLevel="0" collapsed="false">
      <c r="B82" s="51"/>
      <c r="C82" s="52"/>
      <c r="D82" s="52"/>
      <c r="E82" s="52"/>
      <c r="F82" s="52"/>
      <c r="G82" s="52"/>
      <c r="H82" s="52"/>
      <c r="I82" s="52"/>
      <c r="J82" s="52"/>
      <c r="K82" s="52"/>
      <c r="L82" s="27"/>
    </row>
    <row r="83" s="26" customFormat="true" ht="36.9" hidden="false" customHeight="true" outlineLevel="0" collapsed="false">
      <c r="B83" s="27"/>
      <c r="C83" s="53" t="s">
        <v>110</v>
      </c>
      <c r="L83" s="27"/>
    </row>
    <row r="84" s="26" customFormat="true" ht="6.9" hidden="false" customHeight="true" outlineLevel="0" collapsed="false">
      <c r="B84" s="27"/>
      <c r="L84" s="27"/>
    </row>
    <row r="85" s="26" customFormat="true" ht="14.4" hidden="false" customHeight="true" outlineLevel="0" collapsed="false">
      <c r="B85" s="27"/>
      <c r="C85" s="56" t="s">
        <v>16</v>
      </c>
      <c r="L85" s="27"/>
    </row>
    <row r="86" s="26" customFormat="true" ht="16.5" hidden="false" customHeight="true" outlineLevel="0" collapsed="false">
      <c r="B86" s="27"/>
      <c r="E86" s="106" t="str">
        <f aca="false">E7</f>
        <v>Kutná Hora - Obnova krovu a střešního pláště budovy Hrádku čp.28, Barborská ulice</v>
      </c>
      <c r="F86" s="106"/>
      <c r="G86" s="106"/>
      <c r="H86" s="106"/>
      <c r="L86" s="27"/>
    </row>
    <row r="87" s="26" customFormat="true" ht="14.4" hidden="false" customHeight="true" outlineLevel="0" collapsed="false">
      <c r="B87" s="27"/>
      <c r="C87" s="56" t="s">
        <v>99</v>
      </c>
      <c r="L87" s="27"/>
    </row>
    <row r="88" s="26" customFormat="true" ht="17.25" hidden="false" customHeight="true" outlineLevel="0" collapsed="false">
      <c r="B88" s="27"/>
      <c r="E88" s="60" t="str">
        <f aca="false">E9</f>
        <v>01 - 1.etapa - Věž, JZ křídlo</v>
      </c>
      <c r="F88" s="60"/>
      <c r="G88" s="60"/>
      <c r="H88" s="60"/>
      <c r="L88" s="27"/>
    </row>
    <row r="89" s="26" customFormat="true" ht="6.9" hidden="false" customHeight="true" outlineLevel="0" collapsed="false">
      <c r="B89" s="27"/>
      <c r="L89" s="27"/>
    </row>
    <row r="90" s="26" customFormat="true" ht="18" hidden="false" customHeight="true" outlineLevel="0" collapsed="false">
      <c r="B90" s="27"/>
      <c r="C90" s="56" t="s">
        <v>20</v>
      </c>
      <c r="F90" s="140" t="str">
        <f aca="false">F12</f>
        <v>Kutná Hora</v>
      </c>
      <c r="I90" s="56" t="s">
        <v>22</v>
      </c>
      <c r="J90" s="141" t="str">
        <f aca="false">IF(J12="","",J12)</f>
        <v>29. 6. 2017</v>
      </c>
      <c r="L90" s="27"/>
    </row>
    <row r="91" s="26" customFormat="true" ht="6.9" hidden="false" customHeight="true" outlineLevel="0" collapsed="false">
      <c r="B91" s="27"/>
      <c r="L91" s="27"/>
    </row>
    <row r="92" s="26" customFormat="true" ht="13.2" hidden="false" customHeight="false" outlineLevel="0" collapsed="false">
      <c r="B92" s="27"/>
      <c r="C92" s="56" t="s">
        <v>24</v>
      </c>
      <c r="F92" s="140" t="str">
        <f aca="false">E15</f>
        <v>Město Kutná Hora, Havlíčkovo nám. 552/1 </v>
      </c>
      <c r="I92" s="56" t="s">
        <v>31</v>
      </c>
      <c r="J92" s="140" t="str">
        <f aca="false">E21</f>
        <v>Ing.Vít Mlázovský, Jánský vršek 4/310 11 800 Praha</v>
      </c>
      <c r="L92" s="27"/>
    </row>
    <row r="93" s="26" customFormat="true" ht="14.4" hidden="false" customHeight="true" outlineLevel="0" collapsed="false">
      <c r="B93" s="27"/>
      <c r="C93" s="56" t="s">
        <v>29</v>
      </c>
      <c r="F93" s="140" t="str">
        <f aca="false">IF(E18="","",E18)</f>
        <v> </v>
      </c>
      <c r="L93" s="27"/>
    </row>
    <row r="94" s="26" customFormat="true" ht="10.35" hidden="false" customHeight="true" outlineLevel="0" collapsed="false">
      <c r="B94" s="27"/>
      <c r="L94" s="27"/>
    </row>
    <row r="95" s="142" customFormat="true" ht="29.25" hidden="false" customHeight="true" outlineLevel="0" collapsed="false">
      <c r="B95" s="143"/>
      <c r="C95" s="144" t="s">
        <v>111</v>
      </c>
      <c r="D95" s="145" t="s">
        <v>57</v>
      </c>
      <c r="E95" s="145" t="s">
        <v>53</v>
      </c>
      <c r="F95" s="145" t="s">
        <v>112</v>
      </c>
      <c r="G95" s="145" t="s">
        <v>113</v>
      </c>
      <c r="H95" s="145" t="s">
        <v>114</v>
      </c>
      <c r="I95" s="145" t="s">
        <v>115</v>
      </c>
      <c r="J95" s="145" t="s">
        <v>103</v>
      </c>
      <c r="K95" s="146" t="s">
        <v>116</v>
      </c>
      <c r="L95" s="143"/>
      <c r="M95" s="73" t="s">
        <v>117</v>
      </c>
      <c r="N95" s="74" t="s">
        <v>42</v>
      </c>
      <c r="O95" s="74" t="s">
        <v>118</v>
      </c>
      <c r="P95" s="74" t="s">
        <v>119</v>
      </c>
      <c r="Q95" s="74" t="s">
        <v>120</v>
      </c>
      <c r="R95" s="74" t="s">
        <v>121</v>
      </c>
      <c r="S95" s="74" t="s">
        <v>122</v>
      </c>
      <c r="T95" s="75" t="s">
        <v>123</v>
      </c>
    </row>
    <row r="96" s="26" customFormat="true" ht="29.25" hidden="false" customHeight="true" outlineLevel="0" collapsed="false">
      <c r="B96" s="27"/>
      <c r="C96" s="77" t="s">
        <v>104</v>
      </c>
      <c r="J96" s="147" t="n">
        <f aca="false">BK96</f>
        <v>0</v>
      </c>
      <c r="L96" s="27"/>
      <c r="M96" s="76"/>
      <c r="N96" s="65"/>
      <c r="O96" s="65"/>
      <c r="P96" s="148" t="n">
        <f aca="false">P97+P265</f>
        <v>2157.413742</v>
      </c>
      <c r="Q96" s="65"/>
      <c r="R96" s="148" t="n">
        <f aca="false">R97+R265</f>
        <v>44.43829371</v>
      </c>
      <c r="S96" s="65"/>
      <c r="T96" s="149" t="n">
        <f aca="false">T97+T265</f>
        <v>31.468025</v>
      </c>
      <c r="AT96" s="10" t="s">
        <v>71</v>
      </c>
      <c r="AU96" s="10" t="s">
        <v>105</v>
      </c>
      <c r="BK96" s="150" t="n">
        <f aca="false">BK97+BK265</f>
        <v>0</v>
      </c>
    </row>
    <row r="97" s="151" customFormat="true" ht="37.35" hidden="false" customHeight="true" outlineLevel="0" collapsed="false">
      <c r="B97" s="152"/>
      <c r="D97" s="153" t="s">
        <v>71</v>
      </c>
      <c r="E97" s="154" t="s">
        <v>200</v>
      </c>
      <c r="F97" s="154" t="s">
        <v>201</v>
      </c>
      <c r="J97" s="155" t="n">
        <f aca="false">BK97</f>
        <v>0</v>
      </c>
      <c r="L97" s="152"/>
      <c r="M97" s="156"/>
      <c r="N97" s="157"/>
      <c r="O97" s="157"/>
      <c r="P97" s="158" t="n">
        <f aca="false">P98+P113+P123+P126+P140+P153+P191+P241+P247+P263</f>
        <v>611.007567</v>
      </c>
      <c r="Q97" s="157"/>
      <c r="R97" s="158" t="n">
        <f aca="false">R98+R113+R123+R126+R140+R153+R191+R241+R247+R263</f>
        <v>19.06029141</v>
      </c>
      <c r="S97" s="157"/>
      <c r="T97" s="159" t="n">
        <f aca="false">T98+T113+T123+T126+T140+T153+T191+T241+T247+T263</f>
        <v>17.4373</v>
      </c>
      <c r="AR97" s="153" t="s">
        <v>80</v>
      </c>
      <c r="AT97" s="160" t="s">
        <v>71</v>
      </c>
      <c r="AU97" s="160" t="s">
        <v>72</v>
      </c>
      <c r="AY97" s="153" t="s">
        <v>127</v>
      </c>
      <c r="BK97" s="161" t="n">
        <f aca="false">BK98+BK113+BK123+BK126+BK140+BK153+BK191+BK241+BK247+BK263</f>
        <v>0</v>
      </c>
    </row>
    <row r="98" s="151" customFormat="true" ht="19.95" hidden="false" customHeight="true" outlineLevel="0" collapsed="false">
      <c r="B98" s="152"/>
      <c r="D98" s="153" t="s">
        <v>71</v>
      </c>
      <c r="E98" s="162" t="s">
        <v>80</v>
      </c>
      <c r="F98" s="162" t="s">
        <v>202</v>
      </c>
      <c r="J98" s="163" t="n">
        <f aca="false">BK98</f>
        <v>0</v>
      </c>
      <c r="L98" s="152"/>
      <c r="M98" s="156"/>
      <c r="N98" s="157"/>
      <c r="O98" s="157"/>
      <c r="P98" s="158" t="n">
        <f aca="false">SUM(P99:P112)</f>
        <v>18.34824</v>
      </c>
      <c r="Q98" s="157"/>
      <c r="R98" s="158" t="n">
        <f aca="false">SUM(R99:R112)</f>
        <v>7</v>
      </c>
      <c r="S98" s="157"/>
      <c r="T98" s="159" t="n">
        <f aca="false">SUM(T99:T112)</f>
        <v>0</v>
      </c>
      <c r="AR98" s="153" t="s">
        <v>80</v>
      </c>
      <c r="AT98" s="160" t="s">
        <v>71</v>
      </c>
      <c r="AU98" s="160" t="s">
        <v>80</v>
      </c>
      <c r="AY98" s="153" t="s">
        <v>127</v>
      </c>
      <c r="BK98" s="161" t="n">
        <f aca="false">SUM(BK99:BK112)</f>
        <v>0</v>
      </c>
    </row>
    <row r="99" s="26" customFormat="true" ht="25.5" hidden="false" customHeight="true" outlineLevel="0" collapsed="false">
      <c r="B99" s="164"/>
      <c r="C99" s="165" t="s">
        <v>80</v>
      </c>
      <c r="D99" s="165" t="s">
        <v>130</v>
      </c>
      <c r="E99" s="166" t="s">
        <v>203</v>
      </c>
      <c r="F99" s="167" t="s">
        <v>204</v>
      </c>
      <c r="G99" s="168" t="s">
        <v>205</v>
      </c>
      <c r="H99" s="169" t="n">
        <v>4.32</v>
      </c>
      <c r="I99" s="170"/>
      <c r="J99" s="170" t="n">
        <f aca="false">ROUND(I99*H99,2)</f>
        <v>0</v>
      </c>
      <c r="K99" s="167" t="s">
        <v>134</v>
      </c>
      <c r="L99" s="27"/>
      <c r="M99" s="171"/>
      <c r="N99" s="172" t="s">
        <v>43</v>
      </c>
      <c r="O99" s="173" t="n">
        <v>2.94</v>
      </c>
      <c r="P99" s="173" t="n">
        <f aca="false">O99*H99</f>
        <v>12.7008</v>
      </c>
      <c r="Q99" s="173" t="n">
        <v>0</v>
      </c>
      <c r="R99" s="173" t="n">
        <f aca="false">Q99*H99</f>
        <v>0</v>
      </c>
      <c r="S99" s="173" t="n">
        <v>0</v>
      </c>
      <c r="T99" s="174" t="n">
        <f aca="false">S99*H99</f>
        <v>0</v>
      </c>
      <c r="AR99" s="10" t="s">
        <v>146</v>
      </c>
      <c r="AT99" s="10" t="s">
        <v>130</v>
      </c>
      <c r="AU99" s="10" t="s">
        <v>82</v>
      </c>
      <c r="AY99" s="10" t="s">
        <v>127</v>
      </c>
      <c r="BE99" s="175" t="n">
        <f aca="false">IF(N99="základní",J99,0)</f>
        <v>0</v>
      </c>
      <c r="BF99" s="175" t="n">
        <f aca="false">IF(N99="snížená",J99,0)</f>
        <v>0</v>
      </c>
      <c r="BG99" s="175" t="n">
        <f aca="false">IF(N99="zákl. přenesená",J99,0)</f>
        <v>0</v>
      </c>
      <c r="BH99" s="175" t="n">
        <f aca="false">IF(N99="sníž. přenesená",J99,0)</f>
        <v>0</v>
      </c>
      <c r="BI99" s="175" t="n">
        <f aca="false">IF(N99="nulová",J99,0)</f>
        <v>0</v>
      </c>
      <c r="BJ99" s="10" t="s">
        <v>80</v>
      </c>
      <c r="BK99" s="175" t="n">
        <f aca="false">ROUND(I99*H99,2)</f>
        <v>0</v>
      </c>
      <c r="BL99" s="10" t="s">
        <v>146</v>
      </c>
      <c r="BM99" s="10" t="s">
        <v>206</v>
      </c>
    </row>
    <row r="100" s="182" customFormat="true" ht="12" hidden="false" customHeight="false" outlineLevel="0" collapsed="false">
      <c r="B100" s="183"/>
      <c r="D100" s="176" t="s">
        <v>207</v>
      </c>
      <c r="E100" s="184"/>
      <c r="F100" s="185" t="s">
        <v>208</v>
      </c>
      <c r="H100" s="184"/>
      <c r="L100" s="183"/>
      <c r="M100" s="186"/>
      <c r="N100" s="187"/>
      <c r="O100" s="187"/>
      <c r="P100" s="187"/>
      <c r="Q100" s="187"/>
      <c r="R100" s="187"/>
      <c r="S100" s="187"/>
      <c r="T100" s="188"/>
      <c r="AT100" s="184" t="s">
        <v>207</v>
      </c>
      <c r="AU100" s="184" t="s">
        <v>82</v>
      </c>
      <c r="AV100" s="182" t="s">
        <v>80</v>
      </c>
      <c r="AW100" s="182" t="s">
        <v>35</v>
      </c>
      <c r="AX100" s="182" t="s">
        <v>72</v>
      </c>
      <c r="AY100" s="184" t="s">
        <v>127</v>
      </c>
    </row>
    <row r="101" s="189" customFormat="true" ht="12" hidden="false" customHeight="false" outlineLevel="0" collapsed="false">
      <c r="B101" s="190"/>
      <c r="D101" s="176" t="s">
        <v>207</v>
      </c>
      <c r="E101" s="191"/>
      <c r="F101" s="192" t="s">
        <v>209</v>
      </c>
      <c r="H101" s="193" t="n">
        <v>4.32</v>
      </c>
      <c r="L101" s="190"/>
      <c r="M101" s="194"/>
      <c r="N101" s="195"/>
      <c r="O101" s="195"/>
      <c r="P101" s="195"/>
      <c r="Q101" s="195"/>
      <c r="R101" s="195"/>
      <c r="S101" s="195"/>
      <c r="T101" s="196"/>
      <c r="AT101" s="191" t="s">
        <v>207</v>
      </c>
      <c r="AU101" s="191" t="s">
        <v>82</v>
      </c>
      <c r="AV101" s="189" t="s">
        <v>82</v>
      </c>
      <c r="AW101" s="189" t="s">
        <v>35</v>
      </c>
      <c r="AX101" s="189" t="s">
        <v>80</v>
      </c>
      <c r="AY101" s="191" t="s">
        <v>127</v>
      </c>
    </row>
    <row r="102" s="26" customFormat="true" ht="16.5" hidden="false" customHeight="true" outlineLevel="0" collapsed="false">
      <c r="B102" s="164"/>
      <c r="C102" s="165" t="s">
        <v>82</v>
      </c>
      <c r="D102" s="165" t="s">
        <v>130</v>
      </c>
      <c r="E102" s="166" t="s">
        <v>210</v>
      </c>
      <c r="F102" s="167" t="s">
        <v>211</v>
      </c>
      <c r="G102" s="168" t="s">
        <v>205</v>
      </c>
      <c r="H102" s="169" t="n">
        <v>4.32</v>
      </c>
      <c r="I102" s="170"/>
      <c r="J102" s="170" t="n">
        <f aca="false">ROUND(I102*H102,2)</f>
        <v>0</v>
      </c>
      <c r="K102" s="167" t="s">
        <v>134</v>
      </c>
      <c r="L102" s="27"/>
      <c r="M102" s="171"/>
      <c r="N102" s="172" t="s">
        <v>43</v>
      </c>
      <c r="O102" s="173" t="n">
        <v>0.083</v>
      </c>
      <c r="P102" s="173" t="n">
        <f aca="false">O102*H102</f>
        <v>0.35856</v>
      </c>
      <c r="Q102" s="173" t="n">
        <v>0</v>
      </c>
      <c r="R102" s="173" t="n">
        <f aca="false">Q102*H102</f>
        <v>0</v>
      </c>
      <c r="S102" s="173" t="n">
        <v>0</v>
      </c>
      <c r="T102" s="174" t="n">
        <f aca="false">S102*H102</f>
        <v>0</v>
      </c>
      <c r="AR102" s="10" t="s">
        <v>146</v>
      </c>
      <c r="AT102" s="10" t="s">
        <v>130</v>
      </c>
      <c r="AU102" s="10" t="s">
        <v>82</v>
      </c>
      <c r="AY102" s="10" t="s">
        <v>127</v>
      </c>
      <c r="BE102" s="175" t="n">
        <f aca="false">IF(N102="základní",J102,0)</f>
        <v>0</v>
      </c>
      <c r="BF102" s="175" t="n">
        <f aca="false">IF(N102="snížená",J102,0)</f>
        <v>0</v>
      </c>
      <c r="BG102" s="175" t="n">
        <f aca="false">IF(N102="zákl. přenesená",J102,0)</f>
        <v>0</v>
      </c>
      <c r="BH102" s="175" t="n">
        <f aca="false">IF(N102="sníž. přenesená",J102,0)</f>
        <v>0</v>
      </c>
      <c r="BI102" s="175" t="n">
        <f aca="false">IF(N102="nulová",J102,0)</f>
        <v>0</v>
      </c>
      <c r="BJ102" s="10" t="s">
        <v>80</v>
      </c>
      <c r="BK102" s="175" t="n">
        <f aca="false">ROUND(I102*H102,2)</f>
        <v>0</v>
      </c>
      <c r="BL102" s="10" t="s">
        <v>146</v>
      </c>
      <c r="BM102" s="10" t="s">
        <v>212</v>
      </c>
    </row>
    <row r="103" s="26" customFormat="true" ht="16.5" hidden="false" customHeight="true" outlineLevel="0" collapsed="false">
      <c r="B103" s="164"/>
      <c r="C103" s="165" t="s">
        <v>142</v>
      </c>
      <c r="D103" s="165" t="s">
        <v>130</v>
      </c>
      <c r="E103" s="166" t="s">
        <v>213</v>
      </c>
      <c r="F103" s="167" t="s">
        <v>214</v>
      </c>
      <c r="G103" s="168" t="s">
        <v>205</v>
      </c>
      <c r="H103" s="169" t="n">
        <v>4.32</v>
      </c>
      <c r="I103" s="170"/>
      <c r="J103" s="170" t="n">
        <f aca="false">ROUND(I103*H103,2)</f>
        <v>0</v>
      </c>
      <c r="K103" s="167" t="s">
        <v>134</v>
      </c>
      <c r="L103" s="27"/>
      <c r="M103" s="171"/>
      <c r="N103" s="172" t="s">
        <v>43</v>
      </c>
      <c r="O103" s="173" t="n">
        <v>0.009</v>
      </c>
      <c r="P103" s="173" t="n">
        <f aca="false">O103*H103</f>
        <v>0.03888</v>
      </c>
      <c r="Q103" s="173" t="n">
        <v>0</v>
      </c>
      <c r="R103" s="173" t="n">
        <f aca="false">Q103*H103</f>
        <v>0</v>
      </c>
      <c r="S103" s="173" t="n">
        <v>0</v>
      </c>
      <c r="T103" s="174" t="n">
        <f aca="false">S103*H103</f>
        <v>0</v>
      </c>
      <c r="AR103" s="10" t="s">
        <v>146</v>
      </c>
      <c r="AT103" s="10" t="s">
        <v>130</v>
      </c>
      <c r="AU103" s="10" t="s">
        <v>82</v>
      </c>
      <c r="AY103" s="10" t="s">
        <v>127</v>
      </c>
      <c r="BE103" s="175" t="n">
        <f aca="false">IF(N103="základní",J103,0)</f>
        <v>0</v>
      </c>
      <c r="BF103" s="175" t="n">
        <f aca="false">IF(N103="snížená",J103,0)</f>
        <v>0</v>
      </c>
      <c r="BG103" s="175" t="n">
        <f aca="false">IF(N103="zákl. přenesená",J103,0)</f>
        <v>0</v>
      </c>
      <c r="BH103" s="175" t="n">
        <f aca="false">IF(N103="sníž. přenesená",J103,0)</f>
        <v>0</v>
      </c>
      <c r="BI103" s="175" t="n">
        <f aca="false">IF(N103="nulová",J103,0)</f>
        <v>0</v>
      </c>
      <c r="BJ103" s="10" t="s">
        <v>80</v>
      </c>
      <c r="BK103" s="175" t="n">
        <f aca="false">ROUND(I103*H103,2)</f>
        <v>0</v>
      </c>
      <c r="BL103" s="10" t="s">
        <v>146</v>
      </c>
      <c r="BM103" s="10" t="s">
        <v>215</v>
      </c>
    </row>
    <row r="104" s="26" customFormat="true" ht="16.5" hidden="false" customHeight="true" outlineLevel="0" collapsed="false">
      <c r="B104" s="164"/>
      <c r="C104" s="165" t="s">
        <v>146</v>
      </c>
      <c r="D104" s="165" t="s">
        <v>130</v>
      </c>
      <c r="E104" s="166" t="s">
        <v>216</v>
      </c>
      <c r="F104" s="167" t="s">
        <v>217</v>
      </c>
      <c r="G104" s="168" t="s">
        <v>218</v>
      </c>
      <c r="H104" s="169" t="n">
        <v>7.776</v>
      </c>
      <c r="I104" s="170"/>
      <c r="J104" s="170" t="n">
        <f aca="false">ROUND(I104*H104,2)</f>
        <v>0</v>
      </c>
      <c r="K104" s="167" t="s">
        <v>134</v>
      </c>
      <c r="L104" s="27"/>
      <c r="M104" s="171"/>
      <c r="N104" s="172" t="s">
        <v>43</v>
      </c>
      <c r="O104" s="173" t="n">
        <v>0</v>
      </c>
      <c r="P104" s="173" t="n">
        <f aca="false">O104*H104</f>
        <v>0</v>
      </c>
      <c r="Q104" s="173" t="n">
        <v>0</v>
      </c>
      <c r="R104" s="173" t="n">
        <f aca="false">Q104*H104</f>
        <v>0</v>
      </c>
      <c r="S104" s="173" t="n">
        <v>0</v>
      </c>
      <c r="T104" s="174" t="n">
        <f aca="false">S104*H104</f>
        <v>0</v>
      </c>
      <c r="AR104" s="10" t="s">
        <v>146</v>
      </c>
      <c r="AT104" s="10" t="s">
        <v>130</v>
      </c>
      <c r="AU104" s="10" t="s">
        <v>82</v>
      </c>
      <c r="AY104" s="10" t="s">
        <v>127</v>
      </c>
      <c r="BE104" s="175" t="n">
        <f aca="false">IF(N104="základní",J104,0)</f>
        <v>0</v>
      </c>
      <c r="BF104" s="175" t="n">
        <f aca="false">IF(N104="snížená",J104,0)</f>
        <v>0</v>
      </c>
      <c r="BG104" s="175" t="n">
        <f aca="false">IF(N104="zákl. přenesená",J104,0)</f>
        <v>0</v>
      </c>
      <c r="BH104" s="175" t="n">
        <f aca="false">IF(N104="sníž. přenesená",J104,0)</f>
        <v>0</v>
      </c>
      <c r="BI104" s="175" t="n">
        <f aca="false">IF(N104="nulová",J104,0)</f>
        <v>0</v>
      </c>
      <c r="BJ104" s="10" t="s">
        <v>80</v>
      </c>
      <c r="BK104" s="175" t="n">
        <f aca="false">ROUND(I104*H104,2)</f>
        <v>0</v>
      </c>
      <c r="BL104" s="10" t="s">
        <v>146</v>
      </c>
      <c r="BM104" s="10" t="s">
        <v>219</v>
      </c>
    </row>
    <row r="105" s="189" customFormat="true" ht="12" hidden="false" customHeight="false" outlineLevel="0" collapsed="false">
      <c r="B105" s="190"/>
      <c r="D105" s="176" t="s">
        <v>207</v>
      </c>
      <c r="E105" s="191"/>
      <c r="F105" s="192" t="s">
        <v>220</v>
      </c>
      <c r="H105" s="193" t="n">
        <v>7.776</v>
      </c>
      <c r="L105" s="190"/>
      <c r="M105" s="194"/>
      <c r="N105" s="195"/>
      <c r="O105" s="195"/>
      <c r="P105" s="195"/>
      <c r="Q105" s="195"/>
      <c r="R105" s="195"/>
      <c r="S105" s="195"/>
      <c r="T105" s="196"/>
      <c r="AT105" s="191" t="s">
        <v>207</v>
      </c>
      <c r="AU105" s="191" t="s">
        <v>82</v>
      </c>
      <c r="AV105" s="189" t="s">
        <v>82</v>
      </c>
      <c r="AW105" s="189" t="s">
        <v>35</v>
      </c>
      <c r="AX105" s="189" t="s">
        <v>80</v>
      </c>
      <c r="AY105" s="191" t="s">
        <v>127</v>
      </c>
    </row>
    <row r="106" s="26" customFormat="true" ht="16.5" hidden="false" customHeight="true" outlineLevel="0" collapsed="false">
      <c r="B106" s="164"/>
      <c r="C106" s="165" t="s">
        <v>126</v>
      </c>
      <c r="D106" s="165" t="s">
        <v>130</v>
      </c>
      <c r="E106" s="166" t="s">
        <v>221</v>
      </c>
      <c r="F106" s="167" t="s">
        <v>222</v>
      </c>
      <c r="G106" s="168" t="s">
        <v>205</v>
      </c>
      <c r="H106" s="169" t="n">
        <v>3.5</v>
      </c>
      <c r="I106" s="170"/>
      <c r="J106" s="170" t="n">
        <f aca="false">ROUND(I106*H106,2)</f>
        <v>0</v>
      </c>
      <c r="K106" s="167" t="s">
        <v>134</v>
      </c>
      <c r="L106" s="27"/>
      <c r="M106" s="171"/>
      <c r="N106" s="172" t="s">
        <v>43</v>
      </c>
      <c r="O106" s="173" t="n">
        <v>1.5</v>
      </c>
      <c r="P106" s="173" t="n">
        <f aca="false">O106*H106</f>
        <v>5.25</v>
      </c>
      <c r="Q106" s="173" t="n">
        <v>0</v>
      </c>
      <c r="R106" s="173" t="n">
        <f aca="false">Q106*H106</f>
        <v>0</v>
      </c>
      <c r="S106" s="173" t="n">
        <v>0</v>
      </c>
      <c r="T106" s="174" t="n">
        <f aca="false">S106*H106</f>
        <v>0</v>
      </c>
      <c r="AR106" s="10" t="s">
        <v>146</v>
      </c>
      <c r="AT106" s="10" t="s">
        <v>130</v>
      </c>
      <c r="AU106" s="10" t="s">
        <v>82</v>
      </c>
      <c r="AY106" s="10" t="s">
        <v>127</v>
      </c>
      <c r="BE106" s="175" t="n">
        <f aca="false">IF(N106="základní",J106,0)</f>
        <v>0</v>
      </c>
      <c r="BF106" s="175" t="n">
        <f aca="false">IF(N106="snížená",J106,0)</f>
        <v>0</v>
      </c>
      <c r="BG106" s="175" t="n">
        <f aca="false">IF(N106="zákl. přenesená",J106,0)</f>
        <v>0</v>
      </c>
      <c r="BH106" s="175" t="n">
        <f aca="false">IF(N106="sníž. přenesená",J106,0)</f>
        <v>0</v>
      </c>
      <c r="BI106" s="175" t="n">
        <f aca="false">IF(N106="nulová",J106,0)</f>
        <v>0</v>
      </c>
      <c r="BJ106" s="10" t="s">
        <v>80</v>
      </c>
      <c r="BK106" s="175" t="n">
        <f aca="false">ROUND(I106*H106,2)</f>
        <v>0</v>
      </c>
      <c r="BL106" s="10" t="s">
        <v>146</v>
      </c>
      <c r="BM106" s="10" t="s">
        <v>223</v>
      </c>
    </row>
    <row r="107" s="189" customFormat="true" ht="12" hidden="false" customHeight="false" outlineLevel="0" collapsed="false">
      <c r="B107" s="190"/>
      <c r="D107" s="176" t="s">
        <v>207</v>
      </c>
      <c r="E107" s="191"/>
      <c r="F107" s="192" t="s">
        <v>224</v>
      </c>
      <c r="H107" s="193" t="n">
        <v>4.32</v>
      </c>
      <c r="L107" s="190"/>
      <c r="M107" s="194"/>
      <c r="N107" s="195"/>
      <c r="O107" s="195"/>
      <c r="P107" s="195"/>
      <c r="Q107" s="195"/>
      <c r="R107" s="195"/>
      <c r="S107" s="195"/>
      <c r="T107" s="196"/>
      <c r="AT107" s="191" t="s">
        <v>207</v>
      </c>
      <c r="AU107" s="191" t="s">
        <v>82</v>
      </c>
      <c r="AV107" s="189" t="s">
        <v>82</v>
      </c>
      <c r="AW107" s="189" t="s">
        <v>35</v>
      </c>
      <c r="AX107" s="189" t="s">
        <v>72</v>
      </c>
      <c r="AY107" s="191" t="s">
        <v>127</v>
      </c>
    </row>
    <row r="108" s="189" customFormat="true" ht="12" hidden="false" customHeight="false" outlineLevel="0" collapsed="false">
      <c r="B108" s="190"/>
      <c r="D108" s="176" t="s">
        <v>207</v>
      </c>
      <c r="E108" s="191"/>
      <c r="F108" s="192" t="s">
        <v>225</v>
      </c>
      <c r="H108" s="193" t="n">
        <v>-0.54</v>
      </c>
      <c r="L108" s="190"/>
      <c r="M108" s="194"/>
      <c r="N108" s="195"/>
      <c r="O108" s="195"/>
      <c r="P108" s="195"/>
      <c r="Q108" s="195"/>
      <c r="R108" s="195"/>
      <c r="S108" s="195"/>
      <c r="T108" s="196"/>
      <c r="AT108" s="191" t="s">
        <v>207</v>
      </c>
      <c r="AU108" s="191" t="s">
        <v>82</v>
      </c>
      <c r="AV108" s="189" t="s">
        <v>82</v>
      </c>
      <c r="AW108" s="189" t="s">
        <v>35</v>
      </c>
      <c r="AX108" s="189" t="s">
        <v>72</v>
      </c>
      <c r="AY108" s="191" t="s">
        <v>127</v>
      </c>
    </row>
    <row r="109" s="189" customFormat="true" ht="12" hidden="false" customHeight="false" outlineLevel="0" collapsed="false">
      <c r="B109" s="190"/>
      <c r="D109" s="176" t="s">
        <v>207</v>
      </c>
      <c r="E109" s="191"/>
      <c r="F109" s="192" t="s">
        <v>226</v>
      </c>
      <c r="H109" s="193" t="n">
        <v>-0.28</v>
      </c>
      <c r="L109" s="190"/>
      <c r="M109" s="194"/>
      <c r="N109" s="195"/>
      <c r="O109" s="195"/>
      <c r="P109" s="195"/>
      <c r="Q109" s="195"/>
      <c r="R109" s="195"/>
      <c r="S109" s="195"/>
      <c r="T109" s="196"/>
      <c r="AT109" s="191" t="s">
        <v>207</v>
      </c>
      <c r="AU109" s="191" t="s">
        <v>82</v>
      </c>
      <c r="AV109" s="189" t="s">
        <v>82</v>
      </c>
      <c r="AW109" s="189" t="s">
        <v>35</v>
      </c>
      <c r="AX109" s="189" t="s">
        <v>72</v>
      </c>
      <c r="AY109" s="191" t="s">
        <v>127</v>
      </c>
    </row>
    <row r="110" s="197" customFormat="true" ht="12" hidden="false" customHeight="false" outlineLevel="0" collapsed="false">
      <c r="B110" s="198"/>
      <c r="D110" s="176" t="s">
        <v>207</v>
      </c>
      <c r="E110" s="199"/>
      <c r="F110" s="200" t="s">
        <v>227</v>
      </c>
      <c r="H110" s="201" t="n">
        <v>3.5</v>
      </c>
      <c r="L110" s="198"/>
      <c r="M110" s="202"/>
      <c r="N110" s="203"/>
      <c r="O110" s="203"/>
      <c r="P110" s="203"/>
      <c r="Q110" s="203"/>
      <c r="R110" s="203"/>
      <c r="S110" s="203"/>
      <c r="T110" s="204"/>
      <c r="AT110" s="199" t="s">
        <v>207</v>
      </c>
      <c r="AU110" s="199" t="s">
        <v>82</v>
      </c>
      <c r="AV110" s="197" t="s">
        <v>146</v>
      </c>
      <c r="AW110" s="197" t="s">
        <v>35</v>
      </c>
      <c r="AX110" s="197" t="s">
        <v>80</v>
      </c>
      <c r="AY110" s="199" t="s">
        <v>127</v>
      </c>
    </row>
    <row r="111" s="26" customFormat="true" ht="16.5" hidden="false" customHeight="true" outlineLevel="0" collapsed="false">
      <c r="B111" s="164"/>
      <c r="C111" s="205" t="s">
        <v>156</v>
      </c>
      <c r="D111" s="205" t="s">
        <v>228</v>
      </c>
      <c r="E111" s="206" t="s">
        <v>229</v>
      </c>
      <c r="F111" s="207" t="s">
        <v>230</v>
      </c>
      <c r="G111" s="208" t="s">
        <v>218</v>
      </c>
      <c r="H111" s="209" t="n">
        <v>7</v>
      </c>
      <c r="I111" s="210"/>
      <c r="J111" s="210" t="n">
        <f aca="false">ROUND(I111*H111,2)</f>
        <v>0</v>
      </c>
      <c r="K111" s="207" t="s">
        <v>134</v>
      </c>
      <c r="L111" s="211"/>
      <c r="M111" s="212"/>
      <c r="N111" s="213" t="s">
        <v>43</v>
      </c>
      <c r="O111" s="173" t="n">
        <v>0</v>
      </c>
      <c r="P111" s="173" t="n">
        <f aca="false">O111*H111</f>
        <v>0</v>
      </c>
      <c r="Q111" s="173" t="n">
        <v>1</v>
      </c>
      <c r="R111" s="173" t="n">
        <f aca="false">Q111*H111</f>
        <v>7</v>
      </c>
      <c r="S111" s="173" t="n">
        <v>0</v>
      </c>
      <c r="T111" s="174" t="n">
        <f aca="false">S111*H111</f>
        <v>0</v>
      </c>
      <c r="AR111" s="10" t="s">
        <v>168</v>
      </c>
      <c r="AT111" s="10" t="s">
        <v>228</v>
      </c>
      <c r="AU111" s="10" t="s">
        <v>82</v>
      </c>
      <c r="AY111" s="10" t="s">
        <v>127</v>
      </c>
      <c r="BE111" s="175" t="n">
        <f aca="false">IF(N111="základní",J111,0)</f>
        <v>0</v>
      </c>
      <c r="BF111" s="175" t="n">
        <f aca="false">IF(N111="snížená",J111,0)</f>
        <v>0</v>
      </c>
      <c r="BG111" s="175" t="n">
        <f aca="false">IF(N111="zákl. přenesená",J111,0)</f>
        <v>0</v>
      </c>
      <c r="BH111" s="175" t="n">
        <f aca="false">IF(N111="sníž. přenesená",J111,0)</f>
        <v>0</v>
      </c>
      <c r="BI111" s="175" t="n">
        <f aca="false">IF(N111="nulová",J111,0)</f>
        <v>0</v>
      </c>
      <c r="BJ111" s="10" t="s">
        <v>80</v>
      </c>
      <c r="BK111" s="175" t="n">
        <f aca="false">ROUND(I111*H111,2)</f>
        <v>0</v>
      </c>
      <c r="BL111" s="10" t="s">
        <v>146</v>
      </c>
      <c r="BM111" s="10" t="s">
        <v>231</v>
      </c>
    </row>
    <row r="112" s="189" customFormat="true" ht="12" hidden="false" customHeight="false" outlineLevel="0" collapsed="false">
      <c r="B112" s="190"/>
      <c r="D112" s="176" t="s">
        <v>207</v>
      </c>
      <c r="E112" s="191"/>
      <c r="F112" s="192" t="s">
        <v>232</v>
      </c>
      <c r="H112" s="193" t="n">
        <v>7</v>
      </c>
      <c r="L112" s="190"/>
      <c r="M112" s="194"/>
      <c r="N112" s="195"/>
      <c r="O112" s="195"/>
      <c r="P112" s="195"/>
      <c r="Q112" s="195"/>
      <c r="R112" s="195"/>
      <c r="S112" s="195"/>
      <c r="T112" s="196"/>
      <c r="AT112" s="191" t="s">
        <v>207</v>
      </c>
      <c r="AU112" s="191" t="s">
        <v>82</v>
      </c>
      <c r="AV112" s="189" t="s">
        <v>82</v>
      </c>
      <c r="AW112" s="189" t="s">
        <v>35</v>
      </c>
      <c r="AX112" s="189" t="s">
        <v>80</v>
      </c>
      <c r="AY112" s="191" t="s">
        <v>127</v>
      </c>
    </row>
    <row r="113" s="151" customFormat="true" ht="29.85" hidden="false" customHeight="true" outlineLevel="0" collapsed="false">
      <c r="B113" s="152"/>
      <c r="D113" s="153" t="s">
        <v>71</v>
      </c>
      <c r="E113" s="162" t="s">
        <v>142</v>
      </c>
      <c r="F113" s="162" t="s">
        <v>233</v>
      </c>
      <c r="J113" s="163" t="n">
        <f aca="false">BK113</f>
        <v>0</v>
      </c>
      <c r="L113" s="152"/>
      <c r="M113" s="156"/>
      <c r="N113" s="157"/>
      <c r="O113" s="157"/>
      <c r="P113" s="158" t="n">
        <f aca="false">SUM(P114:P122)</f>
        <v>26.1278</v>
      </c>
      <c r="Q113" s="157"/>
      <c r="R113" s="158" t="n">
        <f aca="false">SUM(R114:R122)</f>
        <v>7.5936</v>
      </c>
      <c r="S113" s="157"/>
      <c r="T113" s="159" t="n">
        <f aca="false">SUM(T114:T122)</f>
        <v>0</v>
      </c>
      <c r="AR113" s="153" t="s">
        <v>80</v>
      </c>
      <c r="AT113" s="160" t="s">
        <v>71</v>
      </c>
      <c r="AU113" s="160" t="s">
        <v>80</v>
      </c>
      <c r="AY113" s="153" t="s">
        <v>127</v>
      </c>
      <c r="BK113" s="161" t="n">
        <f aca="false">SUM(BK114:BK122)</f>
        <v>0</v>
      </c>
    </row>
    <row r="114" s="26" customFormat="true" ht="25.5" hidden="false" customHeight="true" outlineLevel="0" collapsed="false">
      <c r="B114" s="164"/>
      <c r="C114" s="165" t="s">
        <v>163</v>
      </c>
      <c r="D114" s="165" t="s">
        <v>130</v>
      </c>
      <c r="E114" s="166" t="s">
        <v>234</v>
      </c>
      <c r="F114" s="167" t="s">
        <v>235</v>
      </c>
      <c r="G114" s="168" t="s">
        <v>205</v>
      </c>
      <c r="H114" s="169" t="n">
        <v>3.4</v>
      </c>
      <c r="I114" s="170"/>
      <c r="J114" s="170" t="n">
        <f aca="false">ROUND(I114*H114,2)</f>
        <v>0</v>
      </c>
      <c r="K114" s="167" t="s">
        <v>134</v>
      </c>
      <c r="L114" s="27"/>
      <c r="M114" s="171"/>
      <c r="N114" s="172" t="s">
        <v>43</v>
      </c>
      <c r="O114" s="173" t="n">
        <v>6.917</v>
      </c>
      <c r="P114" s="173" t="n">
        <f aca="false">O114*H114</f>
        <v>23.5178</v>
      </c>
      <c r="Q114" s="173" t="n">
        <v>2.2284</v>
      </c>
      <c r="R114" s="173" t="n">
        <f aca="false">Q114*H114</f>
        <v>7.57656</v>
      </c>
      <c r="S114" s="173" t="n">
        <v>0</v>
      </c>
      <c r="T114" s="174" t="n">
        <f aca="false">S114*H114</f>
        <v>0</v>
      </c>
      <c r="AR114" s="10" t="s">
        <v>146</v>
      </c>
      <c r="AT114" s="10" t="s">
        <v>130</v>
      </c>
      <c r="AU114" s="10" t="s">
        <v>82</v>
      </c>
      <c r="AY114" s="10" t="s">
        <v>127</v>
      </c>
      <c r="BE114" s="175" t="n">
        <f aca="false">IF(N114="základní",J114,0)</f>
        <v>0</v>
      </c>
      <c r="BF114" s="175" t="n">
        <f aca="false">IF(N114="snížená",J114,0)</f>
        <v>0</v>
      </c>
      <c r="BG114" s="175" t="n">
        <f aca="false">IF(N114="zákl. přenesená",J114,0)</f>
        <v>0</v>
      </c>
      <c r="BH114" s="175" t="n">
        <f aca="false">IF(N114="sníž. přenesená",J114,0)</f>
        <v>0</v>
      </c>
      <c r="BI114" s="175" t="n">
        <f aca="false">IF(N114="nulová",J114,0)</f>
        <v>0</v>
      </c>
      <c r="BJ114" s="10" t="s">
        <v>80</v>
      </c>
      <c r="BK114" s="175" t="n">
        <f aca="false">ROUND(I114*H114,2)</f>
        <v>0</v>
      </c>
      <c r="BL114" s="10" t="s">
        <v>146</v>
      </c>
      <c r="BM114" s="10" t="s">
        <v>236</v>
      </c>
    </row>
    <row r="115" s="182" customFormat="true" ht="12" hidden="false" customHeight="false" outlineLevel="0" collapsed="false">
      <c r="B115" s="183"/>
      <c r="D115" s="176" t="s">
        <v>207</v>
      </c>
      <c r="E115" s="184"/>
      <c r="F115" s="185" t="s">
        <v>208</v>
      </c>
      <c r="H115" s="184"/>
      <c r="L115" s="183"/>
      <c r="M115" s="186"/>
      <c r="N115" s="187"/>
      <c r="O115" s="187"/>
      <c r="P115" s="187"/>
      <c r="Q115" s="187"/>
      <c r="R115" s="187"/>
      <c r="S115" s="187"/>
      <c r="T115" s="188"/>
      <c r="AT115" s="184" t="s">
        <v>207</v>
      </c>
      <c r="AU115" s="184" t="s">
        <v>82</v>
      </c>
      <c r="AV115" s="182" t="s">
        <v>80</v>
      </c>
      <c r="AW115" s="182" t="s">
        <v>35</v>
      </c>
      <c r="AX115" s="182" t="s">
        <v>72</v>
      </c>
      <c r="AY115" s="184" t="s">
        <v>127</v>
      </c>
    </row>
    <row r="116" s="189" customFormat="true" ht="12" hidden="false" customHeight="false" outlineLevel="0" collapsed="false">
      <c r="B116" s="190"/>
      <c r="D116" s="176" t="s">
        <v>207</v>
      </c>
      <c r="E116" s="191"/>
      <c r="F116" s="192" t="s">
        <v>237</v>
      </c>
      <c r="H116" s="193" t="n">
        <v>3.4</v>
      </c>
      <c r="L116" s="190"/>
      <c r="M116" s="194"/>
      <c r="N116" s="195"/>
      <c r="O116" s="195"/>
      <c r="P116" s="195"/>
      <c r="Q116" s="195"/>
      <c r="R116" s="195"/>
      <c r="S116" s="195"/>
      <c r="T116" s="196"/>
      <c r="AT116" s="191" t="s">
        <v>207</v>
      </c>
      <c r="AU116" s="191" t="s">
        <v>82</v>
      </c>
      <c r="AV116" s="189" t="s">
        <v>82</v>
      </c>
      <c r="AW116" s="189" t="s">
        <v>35</v>
      </c>
      <c r="AX116" s="189" t="s">
        <v>80</v>
      </c>
      <c r="AY116" s="191" t="s">
        <v>127</v>
      </c>
    </row>
    <row r="117" s="26" customFormat="true" ht="25.5" hidden="false" customHeight="true" outlineLevel="0" collapsed="false">
      <c r="B117" s="164"/>
      <c r="C117" s="165" t="s">
        <v>168</v>
      </c>
      <c r="D117" s="165" t="s">
        <v>130</v>
      </c>
      <c r="E117" s="166" t="s">
        <v>238</v>
      </c>
      <c r="F117" s="167" t="s">
        <v>239</v>
      </c>
      <c r="G117" s="168" t="s">
        <v>240</v>
      </c>
      <c r="H117" s="169" t="n">
        <v>2</v>
      </c>
      <c r="I117" s="170"/>
      <c r="J117" s="170" t="n">
        <f aca="false">ROUND(I117*H117,2)</f>
        <v>0</v>
      </c>
      <c r="K117" s="167"/>
      <c r="L117" s="27"/>
      <c r="M117" s="171"/>
      <c r="N117" s="172" t="s">
        <v>43</v>
      </c>
      <c r="O117" s="173" t="n">
        <v>0.87</v>
      </c>
      <c r="P117" s="173" t="n">
        <f aca="false">O117*H117</f>
        <v>1.74</v>
      </c>
      <c r="Q117" s="173" t="n">
        <v>0.00568</v>
      </c>
      <c r="R117" s="173" t="n">
        <f aca="false">Q117*H117</f>
        <v>0.01136</v>
      </c>
      <c r="S117" s="173" t="n">
        <v>0</v>
      </c>
      <c r="T117" s="174" t="n">
        <f aca="false">S117*H117</f>
        <v>0</v>
      </c>
      <c r="AR117" s="10" t="s">
        <v>146</v>
      </c>
      <c r="AT117" s="10" t="s">
        <v>130</v>
      </c>
      <c r="AU117" s="10" t="s">
        <v>82</v>
      </c>
      <c r="AY117" s="10" t="s">
        <v>127</v>
      </c>
      <c r="BE117" s="175" t="n">
        <f aca="false">IF(N117="základní",J117,0)</f>
        <v>0</v>
      </c>
      <c r="BF117" s="175" t="n">
        <f aca="false">IF(N117="snížená",J117,0)</f>
        <v>0</v>
      </c>
      <c r="BG117" s="175" t="n">
        <f aca="false">IF(N117="zákl. přenesená",J117,0)</f>
        <v>0</v>
      </c>
      <c r="BH117" s="175" t="n">
        <f aca="false">IF(N117="sníž. přenesená",J117,0)</f>
        <v>0</v>
      </c>
      <c r="BI117" s="175" t="n">
        <f aca="false">IF(N117="nulová",J117,0)</f>
        <v>0</v>
      </c>
      <c r="BJ117" s="10" t="s">
        <v>80</v>
      </c>
      <c r="BK117" s="175" t="n">
        <f aca="false">ROUND(I117*H117,2)</f>
        <v>0</v>
      </c>
      <c r="BL117" s="10" t="s">
        <v>146</v>
      </c>
      <c r="BM117" s="10" t="s">
        <v>241</v>
      </c>
    </row>
    <row r="118" s="182" customFormat="true" ht="12" hidden="false" customHeight="false" outlineLevel="0" collapsed="false">
      <c r="B118" s="183"/>
      <c r="D118" s="176" t="s">
        <v>207</v>
      </c>
      <c r="E118" s="184"/>
      <c r="F118" s="185" t="s">
        <v>208</v>
      </c>
      <c r="H118" s="184"/>
      <c r="L118" s="183"/>
      <c r="M118" s="186"/>
      <c r="N118" s="187"/>
      <c r="O118" s="187"/>
      <c r="P118" s="187"/>
      <c r="Q118" s="187"/>
      <c r="R118" s="187"/>
      <c r="S118" s="187"/>
      <c r="T118" s="188"/>
      <c r="AT118" s="184" t="s">
        <v>207</v>
      </c>
      <c r="AU118" s="184" t="s">
        <v>82</v>
      </c>
      <c r="AV118" s="182" t="s">
        <v>80</v>
      </c>
      <c r="AW118" s="182" t="s">
        <v>35</v>
      </c>
      <c r="AX118" s="182" t="s">
        <v>72</v>
      </c>
      <c r="AY118" s="184" t="s">
        <v>127</v>
      </c>
    </row>
    <row r="119" s="189" customFormat="true" ht="12" hidden="false" customHeight="false" outlineLevel="0" collapsed="false">
      <c r="B119" s="190"/>
      <c r="D119" s="176" t="s">
        <v>207</v>
      </c>
      <c r="E119" s="191"/>
      <c r="F119" s="192" t="s">
        <v>242</v>
      </c>
      <c r="H119" s="193" t="n">
        <v>2</v>
      </c>
      <c r="L119" s="190"/>
      <c r="M119" s="194"/>
      <c r="N119" s="195"/>
      <c r="O119" s="195"/>
      <c r="P119" s="195"/>
      <c r="Q119" s="195"/>
      <c r="R119" s="195"/>
      <c r="S119" s="195"/>
      <c r="T119" s="196"/>
      <c r="AT119" s="191" t="s">
        <v>207</v>
      </c>
      <c r="AU119" s="191" t="s">
        <v>82</v>
      </c>
      <c r="AV119" s="189" t="s">
        <v>82</v>
      </c>
      <c r="AW119" s="189" t="s">
        <v>35</v>
      </c>
      <c r="AX119" s="189" t="s">
        <v>80</v>
      </c>
      <c r="AY119" s="191" t="s">
        <v>127</v>
      </c>
    </row>
    <row r="120" s="26" customFormat="true" ht="25.5" hidden="false" customHeight="true" outlineLevel="0" collapsed="false">
      <c r="B120" s="164"/>
      <c r="C120" s="165" t="s">
        <v>173</v>
      </c>
      <c r="D120" s="165" t="s">
        <v>130</v>
      </c>
      <c r="E120" s="166" t="s">
        <v>243</v>
      </c>
      <c r="F120" s="167" t="s">
        <v>244</v>
      </c>
      <c r="G120" s="168" t="s">
        <v>240</v>
      </c>
      <c r="H120" s="169" t="n">
        <v>1</v>
      </c>
      <c r="I120" s="170"/>
      <c r="J120" s="170" t="n">
        <f aca="false">ROUND(I120*H120,2)</f>
        <v>0</v>
      </c>
      <c r="K120" s="167"/>
      <c r="L120" s="27"/>
      <c r="M120" s="171"/>
      <c r="N120" s="172" t="s">
        <v>43</v>
      </c>
      <c r="O120" s="173" t="n">
        <v>0.87</v>
      </c>
      <c r="P120" s="173" t="n">
        <f aca="false">O120*H120</f>
        <v>0.87</v>
      </c>
      <c r="Q120" s="173" t="n">
        <v>0.00568</v>
      </c>
      <c r="R120" s="173" t="n">
        <f aca="false">Q120*H120</f>
        <v>0.00568</v>
      </c>
      <c r="S120" s="173" t="n">
        <v>0</v>
      </c>
      <c r="T120" s="174" t="n">
        <f aca="false">S120*H120</f>
        <v>0</v>
      </c>
      <c r="AR120" s="10" t="s">
        <v>146</v>
      </c>
      <c r="AT120" s="10" t="s">
        <v>130</v>
      </c>
      <c r="AU120" s="10" t="s">
        <v>82</v>
      </c>
      <c r="AY120" s="10" t="s">
        <v>127</v>
      </c>
      <c r="BE120" s="175" t="n">
        <f aca="false">IF(N120="základní",J120,0)</f>
        <v>0</v>
      </c>
      <c r="BF120" s="175" t="n">
        <f aca="false">IF(N120="snížená",J120,0)</f>
        <v>0</v>
      </c>
      <c r="BG120" s="175" t="n">
        <f aca="false">IF(N120="zákl. přenesená",J120,0)</f>
        <v>0</v>
      </c>
      <c r="BH120" s="175" t="n">
        <f aca="false">IF(N120="sníž. přenesená",J120,0)</f>
        <v>0</v>
      </c>
      <c r="BI120" s="175" t="n">
        <f aca="false">IF(N120="nulová",J120,0)</f>
        <v>0</v>
      </c>
      <c r="BJ120" s="10" t="s">
        <v>80</v>
      </c>
      <c r="BK120" s="175" t="n">
        <f aca="false">ROUND(I120*H120,2)</f>
        <v>0</v>
      </c>
      <c r="BL120" s="10" t="s">
        <v>146</v>
      </c>
      <c r="BM120" s="10" t="s">
        <v>245</v>
      </c>
    </row>
    <row r="121" s="182" customFormat="true" ht="12" hidden="false" customHeight="false" outlineLevel="0" collapsed="false">
      <c r="B121" s="183"/>
      <c r="D121" s="176" t="s">
        <v>207</v>
      </c>
      <c r="E121" s="184"/>
      <c r="F121" s="185" t="s">
        <v>208</v>
      </c>
      <c r="H121" s="184"/>
      <c r="L121" s="183"/>
      <c r="M121" s="186"/>
      <c r="N121" s="187"/>
      <c r="O121" s="187"/>
      <c r="P121" s="187"/>
      <c r="Q121" s="187"/>
      <c r="R121" s="187"/>
      <c r="S121" s="187"/>
      <c r="T121" s="188"/>
      <c r="AT121" s="184" t="s">
        <v>207</v>
      </c>
      <c r="AU121" s="184" t="s">
        <v>82</v>
      </c>
      <c r="AV121" s="182" t="s">
        <v>80</v>
      </c>
      <c r="AW121" s="182" t="s">
        <v>35</v>
      </c>
      <c r="AX121" s="182" t="s">
        <v>72</v>
      </c>
      <c r="AY121" s="184" t="s">
        <v>127</v>
      </c>
    </row>
    <row r="122" s="189" customFormat="true" ht="12" hidden="false" customHeight="false" outlineLevel="0" collapsed="false">
      <c r="B122" s="190"/>
      <c r="D122" s="176" t="s">
        <v>207</v>
      </c>
      <c r="E122" s="191"/>
      <c r="F122" s="192" t="s">
        <v>246</v>
      </c>
      <c r="H122" s="193" t="n">
        <v>1</v>
      </c>
      <c r="L122" s="190"/>
      <c r="M122" s="194"/>
      <c r="N122" s="195"/>
      <c r="O122" s="195"/>
      <c r="P122" s="195"/>
      <c r="Q122" s="195"/>
      <c r="R122" s="195"/>
      <c r="S122" s="195"/>
      <c r="T122" s="196"/>
      <c r="AT122" s="191" t="s">
        <v>207</v>
      </c>
      <c r="AU122" s="191" t="s">
        <v>82</v>
      </c>
      <c r="AV122" s="189" t="s">
        <v>82</v>
      </c>
      <c r="AW122" s="189" t="s">
        <v>35</v>
      </c>
      <c r="AX122" s="189" t="s">
        <v>80</v>
      </c>
      <c r="AY122" s="191" t="s">
        <v>127</v>
      </c>
    </row>
    <row r="123" s="151" customFormat="true" ht="29.85" hidden="false" customHeight="true" outlineLevel="0" collapsed="false">
      <c r="B123" s="152"/>
      <c r="D123" s="153" t="s">
        <v>71</v>
      </c>
      <c r="E123" s="162" t="s">
        <v>146</v>
      </c>
      <c r="F123" s="162" t="s">
        <v>247</v>
      </c>
      <c r="J123" s="163" t="n">
        <f aca="false">BK123</f>
        <v>0</v>
      </c>
      <c r="L123" s="152"/>
      <c r="M123" s="156"/>
      <c r="N123" s="157"/>
      <c r="O123" s="157"/>
      <c r="P123" s="158" t="n">
        <f aca="false">SUM(P124:P125)</f>
        <v>0.71118</v>
      </c>
      <c r="Q123" s="157"/>
      <c r="R123" s="158" t="n">
        <f aca="false">SUM(R124:R125)</f>
        <v>0</v>
      </c>
      <c r="S123" s="157"/>
      <c r="T123" s="159" t="n">
        <f aca="false">SUM(T124:T125)</f>
        <v>0</v>
      </c>
      <c r="AR123" s="153" t="s">
        <v>80</v>
      </c>
      <c r="AT123" s="160" t="s">
        <v>71</v>
      </c>
      <c r="AU123" s="160" t="s">
        <v>80</v>
      </c>
      <c r="AY123" s="153" t="s">
        <v>127</v>
      </c>
      <c r="BK123" s="161" t="n">
        <f aca="false">SUM(BK124:BK125)</f>
        <v>0</v>
      </c>
    </row>
    <row r="124" s="26" customFormat="true" ht="16.5" hidden="false" customHeight="true" outlineLevel="0" collapsed="false">
      <c r="B124" s="164"/>
      <c r="C124" s="165" t="s">
        <v>248</v>
      </c>
      <c r="D124" s="165" t="s">
        <v>130</v>
      </c>
      <c r="E124" s="166" t="s">
        <v>249</v>
      </c>
      <c r="F124" s="167" t="s">
        <v>250</v>
      </c>
      <c r="G124" s="168" t="s">
        <v>205</v>
      </c>
      <c r="H124" s="169" t="n">
        <v>0.54</v>
      </c>
      <c r="I124" s="170"/>
      <c r="J124" s="170" t="n">
        <f aca="false">ROUND(I124*H124,2)</f>
        <v>0</v>
      </c>
      <c r="K124" s="167" t="s">
        <v>134</v>
      </c>
      <c r="L124" s="27"/>
      <c r="M124" s="171"/>
      <c r="N124" s="172" t="s">
        <v>43</v>
      </c>
      <c r="O124" s="173" t="n">
        <v>1.317</v>
      </c>
      <c r="P124" s="173" t="n">
        <f aca="false">O124*H124</f>
        <v>0.71118</v>
      </c>
      <c r="Q124" s="173" t="n">
        <v>0</v>
      </c>
      <c r="R124" s="173" t="n">
        <f aca="false">Q124*H124</f>
        <v>0</v>
      </c>
      <c r="S124" s="173" t="n">
        <v>0</v>
      </c>
      <c r="T124" s="174" t="n">
        <f aca="false">S124*H124</f>
        <v>0</v>
      </c>
      <c r="AR124" s="10" t="s">
        <v>146</v>
      </c>
      <c r="AT124" s="10" t="s">
        <v>130</v>
      </c>
      <c r="AU124" s="10" t="s">
        <v>82</v>
      </c>
      <c r="AY124" s="10" t="s">
        <v>127</v>
      </c>
      <c r="BE124" s="175" t="n">
        <f aca="false">IF(N124="základní",J124,0)</f>
        <v>0</v>
      </c>
      <c r="BF124" s="175" t="n">
        <f aca="false">IF(N124="snížená",J124,0)</f>
        <v>0</v>
      </c>
      <c r="BG124" s="175" t="n">
        <f aca="false">IF(N124="zákl. přenesená",J124,0)</f>
        <v>0</v>
      </c>
      <c r="BH124" s="175" t="n">
        <f aca="false">IF(N124="sníž. přenesená",J124,0)</f>
        <v>0</v>
      </c>
      <c r="BI124" s="175" t="n">
        <f aca="false">IF(N124="nulová",J124,0)</f>
        <v>0</v>
      </c>
      <c r="BJ124" s="10" t="s">
        <v>80</v>
      </c>
      <c r="BK124" s="175" t="n">
        <f aca="false">ROUND(I124*H124,2)</f>
        <v>0</v>
      </c>
      <c r="BL124" s="10" t="s">
        <v>146</v>
      </c>
      <c r="BM124" s="10" t="s">
        <v>251</v>
      </c>
    </row>
    <row r="125" s="189" customFormat="true" ht="12" hidden="false" customHeight="false" outlineLevel="0" collapsed="false">
      <c r="B125" s="190"/>
      <c r="D125" s="176" t="s">
        <v>207</v>
      </c>
      <c r="E125" s="191"/>
      <c r="F125" s="192" t="s">
        <v>252</v>
      </c>
      <c r="H125" s="193" t="n">
        <v>0.54</v>
      </c>
      <c r="L125" s="190"/>
      <c r="M125" s="194"/>
      <c r="N125" s="195"/>
      <c r="O125" s="195"/>
      <c r="P125" s="195"/>
      <c r="Q125" s="195"/>
      <c r="R125" s="195"/>
      <c r="S125" s="195"/>
      <c r="T125" s="196"/>
      <c r="AT125" s="191" t="s">
        <v>207</v>
      </c>
      <c r="AU125" s="191" t="s">
        <v>82</v>
      </c>
      <c r="AV125" s="189" t="s">
        <v>82</v>
      </c>
      <c r="AW125" s="189" t="s">
        <v>35</v>
      </c>
      <c r="AX125" s="189" t="s">
        <v>80</v>
      </c>
      <c r="AY125" s="191" t="s">
        <v>127</v>
      </c>
    </row>
    <row r="126" s="151" customFormat="true" ht="29.85" hidden="false" customHeight="true" outlineLevel="0" collapsed="false">
      <c r="B126" s="152"/>
      <c r="D126" s="153" t="s">
        <v>71</v>
      </c>
      <c r="E126" s="162" t="s">
        <v>156</v>
      </c>
      <c r="F126" s="162" t="s">
        <v>253</v>
      </c>
      <c r="J126" s="163" t="n">
        <f aca="false">BK126</f>
        <v>0</v>
      </c>
      <c r="L126" s="152"/>
      <c r="M126" s="156"/>
      <c r="N126" s="157"/>
      <c r="O126" s="157"/>
      <c r="P126" s="158" t="n">
        <f aca="false">SUM(P127:P139)</f>
        <v>11.28708</v>
      </c>
      <c r="Q126" s="157"/>
      <c r="R126" s="158" t="n">
        <f aca="false">SUM(R127:R139)</f>
        <v>2.3047875</v>
      </c>
      <c r="S126" s="157"/>
      <c r="T126" s="159" t="n">
        <f aca="false">SUM(T127:T139)</f>
        <v>0</v>
      </c>
      <c r="AR126" s="153" t="s">
        <v>80</v>
      </c>
      <c r="AT126" s="160" t="s">
        <v>71</v>
      </c>
      <c r="AU126" s="160" t="s">
        <v>80</v>
      </c>
      <c r="AY126" s="153" t="s">
        <v>127</v>
      </c>
      <c r="BK126" s="161" t="n">
        <f aca="false">SUM(BK127:BK139)</f>
        <v>0</v>
      </c>
    </row>
    <row r="127" s="26" customFormat="true" ht="16.5" hidden="false" customHeight="true" outlineLevel="0" collapsed="false">
      <c r="B127" s="164"/>
      <c r="C127" s="165" t="s">
        <v>254</v>
      </c>
      <c r="D127" s="165" t="s">
        <v>130</v>
      </c>
      <c r="E127" s="166" t="s">
        <v>255</v>
      </c>
      <c r="F127" s="167" t="s">
        <v>256</v>
      </c>
      <c r="G127" s="168" t="s">
        <v>257</v>
      </c>
      <c r="H127" s="169" t="n">
        <v>4</v>
      </c>
      <c r="I127" s="170"/>
      <c r="J127" s="170" t="n">
        <f aca="false">ROUND(I127*H127,2)</f>
        <v>0</v>
      </c>
      <c r="K127" s="167"/>
      <c r="L127" s="27"/>
      <c r="M127" s="171"/>
      <c r="N127" s="172" t="s">
        <v>43</v>
      </c>
      <c r="O127" s="173" t="n">
        <v>0</v>
      </c>
      <c r="P127" s="173" t="n">
        <f aca="false">O127*H127</f>
        <v>0</v>
      </c>
      <c r="Q127" s="173" t="n">
        <v>0</v>
      </c>
      <c r="R127" s="173" t="n">
        <f aca="false">Q127*H127</f>
        <v>0</v>
      </c>
      <c r="S127" s="173" t="n">
        <v>0</v>
      </c>
      <c r="T127" s="174" t="n">
        <f aca="false">S127*H127</f>
        <v>0</v>
      </c>
      <c r="AR127" s="10" t="s">
        <v>146</v>
      </c>
      <c r="AT127" s="10" t="s">
        <v>130</v>
      </c>
      <c r="AU127" s="10" t="s">
        <v>82</v>
      </c>
      <c r="AY127" s="10" t="s">
        <v>127</v>
      </c>
      <c r="BE127" s="175" t="n">
        <f aca="false">IF(N127="základní",J127,0)</f>
        <v>0</v>
      </c>
      <c r="BF127" s="175" t="n">
        <f aca="false">IF(N127="snížená",J127,0)</f>
        <v>0</v>
      </c>
      <c r="BG127" s="175" t="n">
        <f aca="false">IF(N127="zákl. přenesená",J127,0)</f>
        <v>0</v>
      </c>
      <c r="BH127" s="175" t="n">
        <f aca="false">IF(N127="sníž. přenesená",J127,0)</f>
        <v>0</v>
      </c>
      <c r="BI127" s="175" t="n">
        <f aca="false">IF(N127="nulová",J127,0)</f>
        <v>0</v>
      </c>
      <c r="BJ127" s="10" t="s">
        <v>80</v>
      </c>
      <c r="BK127" s="175" t="n">
        <f aca="false">ROUND(I127*H127,2)</f>
        <v>0</v>
      </c>
      <c r="BL127" s="10" t="s">
        <v>146</v>
      </c>
      <c r="BM127" s="10" t="s">
        <v>258</v>
      </c>
    </row>
    <row r="128" s="26" customFormat="true" ht="24" hidden="false" customHeight="false" outlineLevel="0" collapsed="false">
      <c r="B128" s="27"/>
      <c r="D128" s="176" t="s">
        <v>140</v>
      </c>
      <c r="F128" s="177" t="s">
        <v>259</v>
      </c>
      <c r="L128" s="27"/>
      <c r="M128" s="178"/>
      <c r="N128" s="28"/>
      <c r="O128" s="28"/>
      <c r="P128" s="28"/>
      <c r="Q128" s="28"/>
      <c r="R128" s="28"/>
      <c r="S128" s="28"/>
      <c r="T128" s="67"/>
      <c r="AT128" s="10" t="s">
        <v>140</v>
      </c>
      <c r="AU128" s="10" t="s">
        <v>82</v>
      </c>
    </row>
    <row r="129" s="182" customFormat="true" ht="12" hidden="false" customHeight="false" outlineLevel="0" collapsed="false">
      <c r="B129" s="183"/>
      <c r="D129" s="176" t="s">
        <v>207</v>
      </c>
      <c r="E129" s="184"/>
      <c r="F129" s="185" t="s">
        <v>208</v>
      </c>
      <c r="H129" s="184"/>
      <c r="L129" s="183"/>
      <c r="M129" s="186"/>
      <c r="N129" s="187"/>
      <c r="O129" s="187"/>
      <c r="P129" s="187"/>
      <c r="Q129" s="187"/>
      <c r="R129" s="187"/>
      <c r="S129" s="187"/>
      <c r="T129" s="188"/>
      <c r="AT129" s="184" t="s">
        <v>207</v>
      </c>
      <c r="AU129" s="184" t="s">
        <v>82</v>
      </c>
      <c r="AV129" s="182" t="s">
        <v>80</v>
      </c>
      <c r="AW129" s="182" t="s">
        <v>35</v>
      </c>
      <c r="AX129" s="182" t="s">
        <v>72</v>
      </c>
      <c r="AY129" s="184" t="s">
        <v>127</v>
      </c>
    </row>
    <row r="130" s="189" customFormat="true" ht="12" hidden="false" customHeight="false" outlineLevel="0" collapsed="false">
      <c r="B130" s="190"/>
      <c r="D130" s="176" t="s">
        <v>207</v>
      </c>
      <c r="E130" s="191"/>
      <c r="F130" s="192" t="s">
        <v>260</v>
      </c>
      <c r="H130" s="193" t="n">
        <v>4</v>
      </c>
      <c r="L130" s="190"/>
      <c r="M130" s="194"/>
      <c r="N130" s="195"/>
      <c r="O130" s="195"/>
      <c r="P130" s="195"/>
      <c r="Q130" s="195"/>
      <c r="R130" s="195"/>
      <c r="S130" s="195"/>
      <c r="T130" s="196"/>
      <c r="AT130" s="191" t="s">
        <v>207</v>
      </c>
      <c r="AU130" s="191" t="s">
        <v>82</v>
      </c>
      <c r="AV130" s="189" t="s">
        <v>82</v>
      </c>
      <c r="AW130" s="189" t="s">
        <v>35</v>
      </c>
      <c r="AX130" s="189" t="s">
        <v>80</v>
      </c>
      <c r="AY130" s="191" t="s">
        <v>127</v>
      </c>
    </row>
    <row r="131" s="26" customFormat="true" ht="25.5" hidden="false" customHeight="true" outlineLevel="0" collapsed="false">
      <c r="B131" s="164"/>
      <c r="C131" s="165" t="s">
        <v>261</v>
      </c>
      <c r="D131" s="165" t="s">
        <v>130</v>
      </c>
      <c r="E131" s="166" t="s">
        <v>262</v>
      </c>
      <c r="F131" s="167" t="s">
        <v>263</v>
      </c>
      <c r="G131" s="168" t="s">
        <v>257</v>
      </c>
      <c r="H131" s="169" t="n">
        <v>18</v>
      </c>
      <c r="I131" s="170"/>
      <c r="J131" s="170" t="n">
        <f aca="false">ROUND(I131*H131,2)</f>
        <v>0</v>
      </c>
      <c r="K131" s="167"/>
      <c r="L131" s="27"/>
      <c r="M131" s="171"/>
      <c r="N131" s="172" t="s">
        <v>43</v>
      </c>
      <c r="O131" s="173" t="n">
        <v>0</v>
      </c>
      <c r="P131" s="173" t="n">
        <f aca="false">O131*H131</f>
        <v>0</v>
      </c>
      <c r="Q131" s="173" t="n">
        <v>0</v>
      </c>
      <c r="R131" s="173" t="n">
        <f aca="false">Q131*H131</f>
        <v>0</v>
      </c>
      <c r="S131" s="173" t="n">
        <v>0</v>
      </c>
      <c r="T131" s="174" t="n">
        <f aca="false">S131*H131</f>
        <v>0</v>
      </c>
      <c r="AR131" s="10" t="s">
        <v>146</v>
      </c>
      <c r="AT131" s="10" t="s">
        <v>130</v>
      </c>
      <c r="AU131" s="10" t="s">
        <v>82</v>
      </c>
      <c r="AY131" s="10" t="s">
        <v>127</v>
      </c>
      <c r="BE131" s="175" t="n">
        <f aca="false">IF(N131="základní",J131,0)</f>
        <v>0</v>
      </c>
      <c r="BF131" s="175" t="n">
        <f aca="false">IF(N131="snížená",J131,0)</f>
        <v>0</v>
      </c>
      <c r="BG131" s="175" t="n">
        <f aca="false">IF(N131="zákl. přenesená",J131,0)</f>
        <v>0</v>
      </c>
      <c r="BH131" s="175" t="n">
        <f aca="false">IF(N131="sníž. přenesená",J131,0)</f>
        <v>0</v>
      </c>
      <c r="BI131" s="175" t="n">
        <f aca="false">IF(N131="nulová",J131,0)</f>
        <v>0</v>
      </c>
      <c r="BJ131" s="10" t="s">
        <v>80</v>
      </c>
      <c r="BK131" s="175" t="n">
        <f aca="false">ROUND(I131*H131,2)</f>
        <v>0</v>
      </c>
      <c r="BL131" s="10" t="s">
        <v>146</v>
      </c>
      <c r="BM131" s="10" t="s">
        <v>264</v>
      </c>
    </row>
    <row r="132" s="182" customFormat="true" ht="12" hidden="false" customHeight="false" outlineLevel="0" collapsed="false">
      <c r="B132" s="183"/>
      <c r="D132" s="176" t="s">
        <v>207</v>
      </c>
      <c r="E132" s="184"/>
      <c r="F132" s="185" t="s">
        <v>208</v>
      </c>
      <c r="H132" s="184"/>
      <c r="L132" s="183"/>
      <c r="M132" s="186"/>
      <c r="N132" s="187"/>
      <c r="O132" s="187"/>
      <c r="P132" s="187"/>
      <c r="Q132" s="187"/>
      <c r="R132" s="187"/>
      <c r="S132" s="187"/>
      <c r="T132" s="188"/>
      <c r="AT132" s="184" t="s">
        <v>207</v>
      </c>
      <c r="AU132" s="184" t="s">
        <v>82</v>
      </c>
      <c r="AV132" s="182" t="s">
        <v>80</v>
      </c>
      <c r="AW132" s="182" t="s">
        <v>35</v>
      </c>
      <c r="AX132" s="182" t="s">
        <v>72</v>
      </c>
      <c r="AY132" s="184" t="s">
        <v>127</v>
      </c>
    </row>
    <row r="133" s="189" customFormat="true" ht="12" hidden="false" customHeight="false" outlineLevel="0" collapsed="false">
      <c r="B133" s="190"/>
      <c r="D133" s="176" t="s">
        <v>207</v>
      </c>
      <c r="E133" s="191"/>
      <c r="F133" s="192" t="s">
        <v>265</v>
      </c>
      <c r="H133" s="193" t="n">
        <v>18</v>
      </c>
      <c r="L133" s="190"/>
      <c r="M133" s="194"/>
      <c r="N133" s="195"/>
      <c r="O133" s="195"/>
      <c r="P133" s="195"/>
      <c r="Q133" s="195"/>
      <c r="R133" s="195"/>
      <c r="S133" s="195"/>
      <c r="T133" s="196"/>
      <c r="AT133" s="191" t="s">
        <v>207</v>
      </c>
      <c r="AU133" s="191" t="s">
        <v>82</v>
      </c>
      <c r="AV133" s="189" t="s">
        <v>82</v>
      </c>
      <c r="AW133" s="189" t="s">
        <v>35</v>
      </c>
      <c r="AX133" s="189" t="s">
        <v>80</v>
      </c>
      <c r="AY133" s="191" t="s">
        <v>127</v>
      </c>
    </row>
    <row r="134" s="26" customFormat="true" ht="16.5" hidden="false" customHeight="true" outlineLevel="0" collapsed="false">
      <c r="B134" s="164"/>
      <c r="C134" s="165" t="s">
        <v>266</v>
      </c>
      <c r="D134" s="165" t="s">
        <v>130</v>
      </c>
      <c r="E134" s="166" t="s">
        <v>267</v>
      </c>
      <c r="F134" s="167" t="s">
        <v>268</v>
      </c>
      <c r="G134" s="168" t="s">
        <v>257</v>
      </c>
      <c r="H134" s="169" t="n">
        <v>18.18</v>
      </c>
      <c r="I134" s="170"/>
      <c r="J134" s="170" t="n">
        <f aca="false">ROUND(I134*H134,2)</f>
        <v>0</v>
      </c>
      <c r="K134" s="167"/>
      <c r="L134" s="27"/>
      <c r="M134" s="171"/>
      <c r="N134" s="172" t="s">
        <v>43</v>
      </c>
      <c r="O134" s="173" t="n">
        <v>0.556</v>
      </c>
      <c r="P134" s="173" t="n">
        <f aca="false">O134*H134</f>
        <v>10.10808</v>
      </c>
      <c r="Q134" s="173" t="n">
        <v>0.084</v>
      </c>
      <c r="R134" s="173" t="n">
        <f aca="false">Q134*H134</f>
        <v>1.52712</v>
      </c>
      <c r="S134" s="173" t="n">
        <v>0</v>
      </c>
      <c r="T134" s="174" t="n">
        <f aca="false">S134*H134</f>
        <v>0</v>
      </c>
      <c r="AR134" s="10" t="s">
        <v>146</v>
      </c>
      <c r="AT134" s="10" t="s">
        <v>130</v>
      </c>
      <c r="AU134" s="10" t="s">
        <v>82</v>
      </c>
      <c r="AY134" s="10" t="s">
        <v>127</v>
      </c>
      <c r="BE134" s="175" t="n">
        <f aca="false">IF(N134="základní",J134,0)</f>
        <v>0</v>
      </c>
      <c r="BF134" s="175" t="n">
        <f aca="false">IF(N134="snížená",J134,0)</f>
        <v>0</v>
      </c>
      <c r="BG134" s="175" t="n">
        <f aca="false">IF(N134="zákl. přenesená",J134,0)</f>
        <v>0</v>
      </c>
      <c r="BH134" s="175" t="n">
        <f aca="false">IF(N134="sníž. přenesená",J134,0)</f>
        <v>0</v>
      </c>
      <c r="BI134" s="175" t="n">
        <f aca="false">IF(N134="nulová",J134,0)</f>
        <v>0</v>
      </c>
      <c r="BJ134" s="10" t="s">
        <v>80</v>
      </c>
      <c r="BK134" s="175" t="n">
        <f aca="false">ROUND(I134*H134,2)</f>
        <v>0</v>
      </c>
      <c r="BL134" s="10" t="s">
        <v>146</v>
      </c>
      <c r="BM134" s="10" t="s">
        <v>269</v>
      </c>
    </row>
    <row r="135" s="182" customFormat="true" ht="12" hidden="false" customHeight="false" outlineLevel="0" collapsed="false">
      <c r="B135" s="183"/>
      <c r="D135" s="176" t="s">
        <v>207</v>
      </c>
      <c r="E135" s="184"/>
      <c r="F135" s="185" t="s">
        <v>208</v>
      </c>
      <c r="H135" s="184"/>
      <c r="L135" s="183"/>
      <c r="M135" s="186"/>
      <c r="N135" s="187"/>
      <c r="O135" s="187"/>
      <c r="P135" s="187"/>
      <c r="Q135" s="187"/>
      <c r="R135" s="187"/>
      <c r="S135" s="187"/>
      <c r="T135" s="188"/>
      <c r="AT135" s="184" t="s">
        <v>207</v>
      </c>
      <c r="AU135" s="184" t="s">
        <v>82</v>
      </c>
      <c r="AV135" s="182" t="s">
        <v>80</v>
      </c>
      <c r="AW135" s="182" t="s">
        <v>35</v>
      </c>
      <c r="AX135" s="182" t="s">
        <v>72</v>
      </c>
      <c r="AY135" s="184" t="s">
        <v>127</v>
      </c>
    </row>
    <row r="136" s="189" customFormat="true" ht="12" hidden="false" customHeight="false" outlineLevel="0" collapsed="false">
      <c r="B136" s="190"/>
      <c r="D136" s="176" t="s">
        <v>207</v>
      </c>
      <c r="E136" s="191"/>
      <c r="F136" s="192" t="s">
        <v>270</v>
      </c>
      <c r="H136" s="193" t="n">
        <v>18.18</v>
      </c>
      <c r="L136" s="190"/>
      <c r="M136" s="194"/>
      <c r="N136" s="195"/>
      <c r="O136" s="195"/>
      <c r="P136" s="195"/>
      <c r="Q136" s="195"/>
      <c r="R136" s="195"/>
      <c r="S136" s="195"/>
      <c r="T136" s="196"/>
      <c r="AT136" s="191" t="s">
        <v>207</v>
      </c>
      <c r="AU136" s="191" t="s">
        <v>82</v>
      </c>
      <c r="AV136" s="189" t="s">
        <v>82</v>
      </c>
      <c r="AW136" s="189" t="s">
        <v>35</v>
      </c>
      <c r="AX136" s="189" t="s">
        <v>80</v>
      </c>
      <c r="AY136" s="191" t="s">
        <v>127</v>
      </c>
    </row>
    <row r="137" s="26" customFormat="true" ht="16.5" hidden="false" customHeight="true" outlineLevel="0" collapsed="false">
      <c r="B137" s="164"/>
      <c r="C137" s="165" t="s">
        <v>271</v>
      </c>
      <c r="D137" s="165" t="s">
        <v>130</v>
      </c>
      <c r="E137" s="166" t="s">
        <v>272</v>
      </c>
      <c r="F137" s="167" t="s">
        <v>273</v>
      </c>
      <c r="G137" s="168" t="s">
        <v>257</v>
      </c>
      <c r="H137" s="169" t="n">
        <v>2.25</v>
      </c>
      <c r="I137" s="170"/>
      <c r="J137" s="170" t="n">
        <f aca="false">ROUND(I137*H137,2)</f>
        <v>0</v>
      </c>
      <c r="K137" s="167" t="s">
        <v>134</v>
      </c>
      <c r="L137" s="27"/>
      <c r="M137" s="171"/>
      <c r="N137" s="172" t="s">
        <v>43</v>
      </c>
      <c r="O137" s="173" t="n">
        <v>0.524</v>
      </c>
      <c r="P137" s="173" t="n">
        <f aca="false">O137*H137</f>
        <v>1.179</v>
      </c>
      <c r="Q137" s="173" t="n">
        <v>0.34563</v>
      </c>
      <c r="R137" s="173" t="n">
        <f aca="false">Q137*H137</f>
        <v>0.7776675</v>
      </c>
      <c r="S137" s="173" t="n">
        <v>0</v>
      </c>
      <c r="T137" s="174" t="n">
        <f aca="false">S137*H137</f>
        <v>0</v>
      </c>
      <c r="AR137" s="10" t="s">
        <v>146</v>
      </c>
      <c r="AT137" s="10" t="s">
        <v>130</v>
      </c>
      <c r="AU137" s="10" t="s">
        <v>82</v>
      </c>
      <c r="AY137" s="10" t="s">
        <v>127</v>
      </c>
      <c r="BE137" s="175" t="n">
        <f aca="false">IF(N137="základní",J137,0)</f>
        <v>0</v>
      </c>
      <c r="BF137" s="175" t="n">
        <f aca="false">IF(N137="snížená",J137,0)</f>
        <v>0</v>
      </c>
      <c r="BG137" s="175" t="n">
        <f aca="false">IF(N137="zákl. přenesená",J137,0)</f>
        <v>0</v>
      </c>
      <c r="BH137" s="175" t="n">
        <f aca="false">IF(N137="sníž. přenesená",J137,0)</f>
        <v>0</v>
      </c>
      <c r="BI137" s="175" t="n">
        <f aca="false">IF(N137="nulová",J137,0)</f>
        <v>0</v>
      </c>
      <c r="BJ137" s="10" t="s">
        <v>80</v>
      </c>
      <c r="BK137" s="175" t="n">
        <f aca="false">ROUND(I137*H137,2)</f>
        <v>0</v>
      </c>
      <c r="BL137" s="10" t="s">
        <v>146</v>
      </c>
      <c r="BM137" s="10" t="s">
        <v>274</v>
      </c>
    </row>
    <row r="138" s="182" customFormat="true" ht="12" hidden="false" customHeight="false" outlineLevel="0" collapsed="false">
      <c r="B138" s="183"/>
      <c r="D138" s="176" t="s">
        <v>207</v>
      </c>
      <c r="E138" s="184"/>
      <c r="F138" s="185" t="s">
        <v>208</v>
      </c>
      <c r="H138" s="184"/>
      <c r="L138" s="183"/>
      <c r="M138" s="186"/>
      <c r="N138" s="187"/>
      <c r="O138" s="187"/>
      <c r="P138" s="187"/>
      <c r="Q138" s="187"/>
      <c r="R138" s="187"/>
      <c r="S138" s="187"/>
      <c r="T138" s="188"/>
      <c r="AT138" s="184" t="s">
        <v>207</v>
      </c>
      <c r="AU138" s="184" t="s">
        <v>82</v>
      </c>
      <c r="AV138" s="182" t="s">
        <v>80</v>
      </c>
      <c r="AW138" s="182" t="s">
        <v>35</v>
      </c>
      <c r="AX138" s="182" t="s">
        <v>72</v>
      </c>
      <c r="AY138" s="184" t="s">
        <v>127</v>
      </c>
    </row>
    <row r="139" s="189" customFormat="true" ht="12" hidden="false" customHeight="false" outlineLevel="0" collapsed="false">
      <c r="B139" s="190"/>
      <c r="D139" s="176" t="s">
        <v>207</v>
      </c>
      <c r="E139" s="191"/>
      <c r="F139" s="192" t="s">
        <v>275</v>
      </c>
      <c r="H139" s="193" t="n">
        <v>2.25</v>
      </c>
      <c r="L139" s="190"/>
      <c r="M139" s="194"/>
      <c r="N139" s="195"/>
      <c r="O139" s="195"/>
      <c r="P139" s="195"/>
      <c r="Q139" s="195"/>
      <c r="R139" s="195"/>
      <c r="S139" s="195"/>
      <c r="T139" s="196"/>
      <c r="AT139" s="191" t="s">
        <v>207</v>
      </c>
      <c r="AU139" s="191" t="s">
        <v>82</v>
      </c>
      <c r="AV139" s="189" t="s">
        <v>82</v>
      </c>
      <c r="AW139" s="189" t="s">
        <v>35</v>
      </c>
      <c r="AX139" s="189" t="s">
        <v>80</v>
      </c>
      <c r="AY139" s="191" t="s">
        <v>127</v>
      </c>
    </row>
    <row r="140" s="151" customFormat="true" ht="29.85" hidden="false" customHeight="true" outlineLevel="0" collapsed="false">
      <c r="B140" s="152"/>
      <c r="D140" s="153" t="s">
        <v>71</v>
      </c>
      <c r="E140" s="162" t="s">
        <v>168</v>
      </c>
      <c r="F140" s="162" t="s">
        <v>276</v>
      </c>
      <c r="J140" s="163" t="n">
        <f aca="false">BK140</f>
        <v>0</v>
      </c>
      <c r="L140" s="152"/>
      <c r="M140" s="156"/>
      <c r="N140" s="157"/>
      <c r="O140" s="157"/>
      <c r="P140" s="158" t="n">
        <f aca="false">SUM(P141:P152)</f>
        <v>6.08</v>
      </c>
      <c r="Q140" s="157"/>
      <c r="R140" s="158" t="n">
        <f aca="false">SUM(R141:R152)</f>
        <v>0.04533</v>
      </c>
      <c r="S140" s="157"/>
      <c r="T140" s="159" t="n">
        <f aca="false">SUM(T141:T152)</f>
        <v>0</v>
      </c>
      <c r="AR140" s="153" t="s">
        <v>80</v>
      </c>
      <c r="AT140" s="160" t="s">
        <v>71</v>
      </c>
      <c r="AU140" s="160" t="s">
        <v>80</v>
      </c>
      <c r="AY140" s="153" t="s">
        <v>127</v>
      </c>
      <c r="BK140" s="161" t="n">
        <f aca="false">SUM(BK141:BK152)</f>
        <v>0</v>
      </c>
    </row>
    <row r="141" s="26" customFormat="true" ht="16.5" hidden="false" customHeight="true" outlineLevel="0" collapsed="false">
      <c r="B141" s="164"/>
      <c r="C141" s="165" t="s">
        <v>10</v>
      </c>
      <c r="D141" s="165" t="s">
        <v>130</v>
      </c>
      <c r="E141" s="166" t="s">
        <v>277</v>
      </c>
      <c r="F141" s="167" t="s">
        <v>278</v>
      </c>
      <c r="G141" s="168" t="s">
        <v>279</v>
      </c>
      <c r="H141" s="169" t="n">
        <v>9</v>
      </c>
      <c r="I141" s="170"/>
      <c r="J141" s="170" t="n">
        <f aca="false">ROUND(I141*H141,2)</f>
        <v>0</v>
      </c>
      <c r="K141" s="167" t="s">
        <v>134</v>
      </c>
      <c r="L141" s="27"/>
      <c r="M141" s="171"/>
      <c r="N141" s="172" t="s">
        <v>43</v>
      </c>
      <c r="O141" s="173" t="n">
        <v>0.292</v>
      </c>
      <c r="P141" s="173" t="n">
        <f aca="false">O141*H141</f>
        <v>2.628</v>
      </c>
      <c r="Q141" s="173" t="n">
        <v>0.00427</v>
      </c>
      <c r="R141" s="173" t="n">
        <f aca="false">Q141*H141</f>
        <v>0.03843</v>
      </c>
      <c r="S141" s="173" t="n">
        <v>0</v>
      </c>
      <c r="T141" s="174" t="n">
        <f aca="false">S141*H141</f>
        <v>0</v>
      </c>
      <c r="AR141" s="10" t="s">
        <v>146</v>
      </c>
      <c r="AT141" s="10" t="s">
        <v>130</v>
      </c>
      <c r="AU141" s="10" t="s">
        <v>82</v>
      </c>
      <c r="AY141" s="10" t="s">
        <v>127</v>
      </c>
      <c r="BE141" s="175" t="n">
        <f aca="false">IF(N141="základní",J141,0)</f>
        <v>0</v>
      </c>
      <c r="BF141" s="175" t="n">
        <f aca="false">IF(N141="snížená",J141,0)</f>
        <v>0</v>
      </c>
      <c r="BG141" s="175" t="n">
        <f aca="false">IF(N141="zákl. přenesená",J141,0)</f>
        <v>0</v>
      </c>
      <c r="BH141" s="175" t="n">
        <f aca="false">IF(N141="sníž. přenesená",J141,0)</f>
        <v>0</v>
      </c>
      <c r="BI141" s="175" t="n">
        <f aca="false">IF(N141="nulová",J141,0)</f>
        <v>0</v>
      </c>
      <c r="BJ141" s="10" t="s">
        <v>80</v>
      </c>
      <c r="BK141" s="175" t="n">
        <f aca="false">ROUND(I141*H141,2)</f>
        <v>0</v>
      </c>
      <c r="BL141" s="10" t="s">
        <v>146</v>
      </c>
      <c r="BM141" s="10" t="s">
        <v>280</v>
      </c>
    </row>
    <row r="142" s="182" customFormat="true" ht="12" hidden="false" customHeight="false" outlineLevel="0" collapsed="false">
      <c r="B142" s="183"/>
      <c r="D142" s="176" t="s">
        <v>207</v>
      </c>
      <c r="E142" s="184"/>
      <c r="F142" s="185" t="s">
        <v>208</v>
      </c>
      <c r="H142" s="184"/>
      <c r="L142" s="183"/>
      <c r="M142" s="186"/>
      <c r="N142" s="187"/>
      <c r="O142" s="187"/>
      <c r="P142" s="187"/>
      <c r="Q142" s="187"/>
      <c r="R142" s="187"/>
      <c r="S142" s="187"/>
      <c r="T142" s="188"/>
      <c r="AT142" s="184" t="s">
        <v>207</v>
      </c>
      <c r="AU142" s="184" t="s">
        <v>82</v>
      </c>
      <c r="AV142" s="182" t="s">
        <v>80</v>
      </c>
      <c r="AW142" s="182" t="s">
        <v>35</v>
      </c>
      <c r="AX142" s="182" t="s">
        <v>72</v>
      </c>
      <c r="AY142" s="184" t="s">
        <v>127</v>
      </c>
    </row>
    <row r="143" s="189" customFormat="true" ht="12" hidden="false" customHeight="false" outlineLevel="0" collapsed="false">
      <c r="B143" s="190"/>
      <c r="D143" s="176" t="s">
        <v>207</v>
      </c>
      <c r="E143" s="191"/>
      <c r="F143" s="192" t="s">
        <v>281</v>
      </c>
      <c r="H143" s="193" t="n">
        <v>9</v>
      </c>
      <c r="L143" s="190"/>
      <c r="M143" s="194"/>
      <c r="N143" s="195"/>
      <c r="O143" s="195"/>
      <c r="P143" s="195"/>
      <c r="Q143" s="195"/>
      <c r="R143" s="195"/>
      <c r="S143" s="195"/>
      <c r="T143" s="196"/>
      <c r="AT143" s="191" t="s">
        <v>207</v>
      </c>
      <c r="AU143" s="191" t="s">
        <v>82</v>
      </c>
      <c r="AV143" s="189" t="s">
        <v>82</v>
      </c>
      <c r="AW143" s="189" t="s">
        <v>35</v>
      </c>
      <c r="AX143" s="189" t="s">
        <v>80</v>
      </c>
      <c r="AY143" s="191" t="s">
        <v>127</v>
      </c>
    </row>
    <row r="144" s="26" customFormat="true" ht="16.5" hidden="false" customHeight="true" outlineLevel="0" collapsed="false">
      <c r="B144" s="164"/>
      <c r="C144" s="165" t="s">
        <v>282</v>
      </c>
      <c r="D144" s="165" t="s">
        <v>130</v>
      </c>
      <c r="E144" s="166" t="s">
        <v>283</v>
      </c>
      <c r="F144" s="167" t="s">
        <v>284</v>
      </c>
      <c r="G144" s="168" t="s">
        <v>240</v>
      </c>
      <c r="H144" s="169" t="n">
        <v>3</v>
      </c>
      <c r="I144" s="170"/>
      <c r="J144" s="170" t="n">
        <f aca="false">ROUND(I144*H144,2)</f>
        <v>0</v>
      </c>
      <c r="K144" s="167" t="s">
        <v>134</v>
      </c>
      <c r="L144" s="27"/>
      <c r="M144" s="171"/>
      <c r="N144" s="172" t="s">
        <v>43</v>
      </c>
      <c r="O144" s="173" t="n">
        <v>0.745</v>
      </c>
      <c r="P144" s="173" t="n">
        <f aca="false">O144*H144</f>
        <v>2.235</v>
      </c>
      <c r="Q144" s="173" t="n">
        <v>0</v>
      </c>
      <c r="R144" s="173" t="n">
        <f aca="false">Q144*H144</f>
        <v>0</v>
      </c>
      <c r="S144" s="173" t="n">
        <v>0</v>
      </c>
      <c r="T144" s="174" t="n">
        <f aca="false">S144*H144</f>
        <v>0</v>
      </c>
      <c r="AR144" s="10" t="s">
        <v>146</v>
      </c>
      <c r="AT144" s="10" t="s">
        <v>130</v>
      </c>
      <c r="AU144" s="10" t="s">
        <v>82</v>
      </c>
      <c r="AY144" s="10" t="s">
        <v>127</v>
      </c>
      <c r="BE144" s="175" t="n">
        <f aca="false">IF(N144="základní",J144,0)</f>
        <v>0</v>
      </c>
      <c r="BF144" s="175" t="n">
        <f aca="false">IF(N144="snížená",J144,0)</f>
        <v>0</v>
      </c>
      <c r="BG144" s="175" t="n">
        <f aca="false">IF(N144="zákl. přenesená",J144,0)</f>
        <v>0</v>
      </c>
      <c r="BH144" s="175" t="n">
        <f aca="false">IF(N144="sníž. přenesená",J144,0)</f>
        <v>0</v>
      </c>
      <c r="BI144" s="175" t="n">
        <f aca="false">IF(N144="nulová",J144,0)</f>
        <v>0</v>
      </c>
      <c r="BJ144" s="10" t="s">
        <v>80</v>
      </c>
      <c r="BK144" s="175" t="n">
        <f aca="false">ROUND(I144*H144,2)</f>
        <v>0</v>
      </c>
      <c r="BL144" s="10" t="s">
        <v>146</v>
      </c>
      <c r="BM144" s="10" t="s">
        <v>285</v>
      </c>
    </row>
    <row r="145" s="182" customFormat="true" ht="12" hidden="false" customHeight="false" outlineLevel="0" collapsed="false">
      <c r="B145" s="183"/>
      <c r="D145" s="176" t="s">
        <v>207</v>
      </c>
      <c r="E145" s="184"/>
      <c r="F145" s="185" t="s">
        <v>208</v>
      </c>
      <c r="H145" s="184"/>
      <c r="L145" s="183"/>
      <c r="M145" s="186"/>
      <c r="N145" s="187"/>
      <c r="O145" s="187"/>
      <c r="P145" s="187"/>
      <c r="Q145" s="187"/>
      <c r="R145" s="187"/>
      <c r="S145" s="187"/>
      <c r="T145" s="188"/>
      <c r="AT145" s="184" t="s">
        <v>207</v>
      </c>
      <c r="AU145" s="184" t="s">
        <v>82</v>
      </c>
      <c r="AV145" s="182" t="s">
        <v>80</v>
      </c>
      <c r="AW145" s="182" t="s">
        <v>35</v>
      </c>
      <c r="AX145" s="182" t="s">
        <v>72</v>
      </c>
      <c r="AY145" s="184" t="s">
        <v>127</v>
      </c>
    </row>
    <row r="146" s="189" customFormat="true" ht="12" hidden="false" customHeight="false" outlineLevel="0" collapsed="false">
      <c r="B146" s="190"/>
      <c r="D146" s="176" t="s">
        <v>207</v>
      </c>
      <c r="E146" s="191"/>
      <c r="F146" s="192" t="s">
        <v>286</v>
      </c>
      <c r="H146" s="193" t="n">
        <v>3</v>
      </c>
      <c r="L146" s="190"/>
      <c r="M146" s="194"/>
      <c r="N146" s="195"/>
      <c r="O146" s="195"/>
      <c r="P146" s="195"/>
      <c r="Q146" s="195"/>
      <c r="R146" s="195"/>
      <c r="S146" s="195"/>
      <c r="T146" s="196"/>
      <c r="AT146" s="191" t="s">
        <v>207</v>
      </c>
      <c r="AU146" s="191" t="s">
        <v>82</v>
      </c>
      <c r="AV146" s="189" t="s">
        <v>82</v>
      </c>
      <c r="AW146" s="189" t="s">
        <v>35</v>
      </c>
      <c r="AX146" s="189" t="s">
        <v>80</v>
      </c>
      <c r="AY146" s="191" t="s">
        <v>127</v>
      </c>
    </row>
    <row r="147" s="26" customFormat="true" ht="16.5" hidden="false" customHeight="true" outlineLevel="0" collapsed="false">
      <c r="B147" s="164"/>
      <c r="C147" s="205" t="s">
        <v>287</v>
      </c>
      <c r="D147" s="205" t="s">
        <v>228</v>
      </c>
      <c r="E147" s="206" t="s">
        <v>288</v>
      </c>
      <c r="F147" s="207" t="s">
        <v>289</v>
      </c>
      <c r="G147" s="208" t="s">
        <v>240</v>
      </c>
      <c r="H147" s="209" t="n">
        <v>3</v>
      </c>
      <c r="I147" s="210"/>
      <c r="J147" s="210" t="n">
        <f aca="false">ROUND(I147*H147,2)</f>
        <v>0</v>
      </c>
      <c r="K147" s="207" t="s">
        <v>134</v>
      </c>
      <c r="L147" s="211"/>
      <c r="M147" s="212"/>
      <c r="N147" s="213" t="s">
        <v>43</v>
      </c>
      <c r="O147" s="173" t="n">
        <v>0</v>
      </c>
      <c r="P147" s="173" t="n">
        <f aca="false">O147*H147</f>
        <v>0</v>
      </c>
      <c r="Q147" s="173" t="n">
        <v>0.0016</v>
      </c>
      <c r="R147" s="173" t="n">
        <f aca="false">Q147*H147</f>
        <v>0.0048</v>
      </c>
      <c r="S147" s="173" t="n">
        <v>0</v>
      </c>
      <c r="T147" s="174" t="n">
        <f aca="false">S147*H147</f>
        <v>0</v>
      </c>
      <c r="AR147" s="10" t="s">
        <v>168</v>
      </c>
      <c r="AT147" s="10" t="s">
        <v>228</v>
      </c>
      <c r="AU147" s="10" t="s">
        <v>82</v>
      </c>
      <c r="AY147" s="10" t="s">
        <v>127</v>
      </c>
      <c r="BE147" s="175" t="n">
        <f aca="false">IF(N147="základní",J147,0)</f>
        <v>0</v>
      </c>
      <c r="BF147" s="175" t="n">
        <f aca="false">IF(N147="snížená",J147,0)</f>
        <v>0</v>
      </c>
      <c r="BG147" s="175" t="n">
        <f aca="false">IF(N147="zákl. přenesená",J147,0)</f>
        <v>0</v>
      </c>
      <c r="BH147" s="175" t="n">
        <f aca="false">IF(N147="sníž. přenesená",J147,0)</f>
        <v>0</v>
      </c>
      <c r="BI147" s="175" t="n">
        <f aca="false">IF(N147="nulová",J147,0)</f>
        <v>0</v>
      </c>
      <c r="BJ147" s="10" t="s">
        <v>80</v>
      </c>
      <c r="BK147" s="175" t="n">
        <f aca="false">ROUND(I147*H147,2)</f>
        <v>0</v>
      </c>
      <c r="BL147" s="10" t="s">
        <v>146</v>
      </c>
      <c r="BM147" s="10" t="s">
        <v>290</v>
      </c>
    </row>
    <row r="148" s="26" customFormat="true" ht="16.5" hidden="false" customHeight="true" outlineLevel="0" collapsed="false">
      <c r="B148" s="164"/>
      <c r="C148" s="165" t="s">
        <v>291</v>
      </c>
      <c r="D148" s="165" t="s">
        <v>130</v>
      </c>
      <c r="E148" s="166" t="s">
        <v>292</v>
      </c>
      <c r="F148" s="167" t="s">
        <v>293</v>
      </c>
      <c r="G148" s="168" t="s">
        <v>240</v>
      </c>
      <c r="H148" s="169" t="n">
        <v>1</v>
      </c>
      <c r="I148" s="170"/>
      <c r="J148" s="170" t="n">
        <f aca="false">ROUND(I148*H148,2)</f>
        <v>0</v>
      </c>
      <c r="K148" s="167" t="s">
        <v>134</v>
      </c>
      <c r="L148" s="27"/>
      <c r="M148" s="171"/>
      <c r="N148" s="172" t="s">
        <v>43</v>
      </c>
      <c r="O148" s="173" t="n">
        <v>1.217</v>
      </c>
      <c r="P148" s="173" t="n">
        <f aca="false">O148*H148</f>
        <v>1.217</v>
      </c>
      <c r="Q148" s="173" t="n">
        <v>0</v>
      </c>
      <c r="R148" s="173" t="n">
        <f aca="false">Q148*H148</f>
        <v>0</v>
      </c>
      <c r="S148" s="173" t="n">
        <v>0</v>
      </c>
      <c r="T148" s="174" t="n">
        <f aca="false">S148*H148</f>
        <v>0</v>
      </c>
      <c r="AR148" s="10" t="s">
        <v>146</v>
      </c>
      <c r="AT148" s="10" t="s">
        <v>130</v>
      </c>
      <c r="AU148" s="10" t="s">
        <v>82</v>
      </c>
      <c r="AY148" s="10" t="s">
        <v>127</v>
      </c>
      <c r="BE148" s="175" t="n">
        <f aca="false">IF(N148="základní",J148,0)</f>
        <v>0</v>
      </c>
      <c r="BF148" s="175" t="n">
        <f aca="false">IF(N148="snížená",J148,0)</f>
        <v>0</v>
      </c>
      <c r="BG148" s="175" t="n">
        <f aca="false">IF(N148="zákl. přenesená",J148,0)</f>
        <v>0</v>
      </c>
      <c r="BH148" s="175" t="n">
        <f aca="false">IF(N148="sníž. přenesená",J148,0)</f>
        <v>0</v>
      </c>
      <c r="BI148" s="175" t="n">
        <f aca="false">IF(N148="nulová",J148,0)</f>
        <v>0</v>
      </c>
      <c r="BJ148" s="10" t="s">
        <v>80</v>
      </c>
      <c r="BK148" s="175" t="n">
        <f aca="false">ROUND(I148*H148,2)</f>
        <v>0</v>
      </c>
      <c r="BL148" s="10" t="s">
        <v>146</v>
      </c>
      <c r="BM148" s="10" t="s">
        <v>294</v>
      </c>
    </row>
    <row r="149" s="182" customFormat="true" ht="12" hidden="false" customHeight="false" outlineLevel="0" collapsed="false">
      <c r="B149" s="183"/>
      <c r="D149" s="176" t="s">
        <v>207</v>
      </c>
      <c r="E149" s="184"/>
      <c r="F149" s="185" t="s">
        <v>208</v>
      </c>
      <c r="H149" s="184"/>
      <c r="L149" s="183"/>
      <c r="M149" s="186"/>
      <c r="N149" s="187"/>
      <c r="O149" s="187"/>
      <c r="P149" s="187"/>
      <c r="Q149" s="187"/>
      <c r="R149" s="187"/>
      <c r="S149" s="187"/>
      <c r="T149" s="188"/>
      <c r="AT149" s="184" t="s">
        <v>207</v>
      </c>
      <c r="AU149" s="184" t="s">
        <v>82</v>
      </c>
      <c r="AV149" s="182" t="s">
        <v>80</v>
      </c>
      <c r="AW149" s="182" t="s">
        <v>35</v>
      </c>
      <c r="AX149" s="182" t="s">
        <v>72</v>
      </c>
      <c r="AY149" s="184" t="s">
        <v>127</v>
      </c>
    </row>
    <row r="150" s="189" customFormat="true" ht="12" hidden="false" customHeight="false" outlineLevel="0" collapsed="false">
      <c r="B150" s="190"/>
      <c r="D150" s="176" t="s">
        <v>207</v>
      </c>
      <c r="E150" s="191"/>
      <c r="F150" s="192" t="s">
        <v>295</v>
      </c>
      <c r="H150" s="193" t="n">
        <v>1</v>
      </c>
      <c r="L150" s="190"/>
      <c r="M150" s="194"/>
      <c r="N150" s="195"/>
      <c r="O150" s="195"/>
      <c r="P150" s="195"/>
      <c r="Q150" s="195"/>
      <c r="R150" s="195"/>
      <c r="S150" s="195"/>
      <c r="T150" s="196"/>
      <c r="AT150" s="191" t="s">
        <v>207</v>
      </c>
      <c r="AU150" s="191" t="s">
        <v>82</v>
      </c>
      <c r="AV150" s="189" t="s">
        <v>82</v>
      </c>
      <c r="AW150" s="189" t="s">
        <v>35</v>
      </c>
      <c r="AX150" s="189" t="s">
        <v>80</v>
      </c>
      <c r="AY150" s="191" t="s">
        <v>127</v>
      </c>
    </row>
    <row r="151" s="26" customFormat="true" ht="16.5" hidden="false" customHeight="true" outlineLevel="0" collapsed="false">
      <c r="B151" s="164"/>
      <c r="C151" s="205" t="s">
        <v>296</v>
      </c>
      <c r="D151" s="205" t="s">
        <v>228</v>
      </c>
      <c r="E151" s="206" t="s">
        <v>297</v>
      </c>
      <c r="F151" s="207" t="s">
        <v>298</v>
      </c>
      <c r="G151" s="208" t="s">
        <v>240</v>
      </c>
      <c r="H151" s="209" t="n">
        <v>1</v>
      </c>
      <c r="I151" s="210"/>
      <c r="J151" s="210" t="n">
        <f aca="false">ROUND(I151*H151,2)</f>
        <v>0</v>
      </c>
      <c r="K151" s="207" t="s">
        <v>134</v>
      </c>
      <c r="L151" s="211"/>
      <c r="M151" s="212"/>
      <c r="N151" s="213" t="s">
        <v>43</v>
      </c>
      <c r="O151" s="173" t="n">
        <v>0</v>
      </c>
      <c r="P151" s="173" t="n">
        <f aca="false">O151*H151</f>
        <v>0</v>
      </c>
      <c r="Q151" s="173" t="n">
        <v>0.0021</v>
      </c>
      <c r="R151" s="173" t="n">
        <f aca="false">Q151*H151</f>
        <v>0.0021</v>
      </c>
      <c r="S151" s="173" t="n">
        <v>0</v>
      </c>
      <c r="T151" s="174" t="n">
        <f aca="false">S151*H151</f>
        <v>0</v>
      </c>
      <c r="AR151" s="10" t="s">
        <v>168</v>
      </c>
      <c r="AT151" s="10" t="s">
        <v>228</v>
      </c>
      <c r="AU151" s="10" t="s">
        <v>82</v>
      </c>
      <c r="AY151" s="10" t="s">
        <v>127</v>
      </c>
      <c r="BE151" s="175" t="n">
        <f aca="false">IF(N151="základní",J151,0)</f>
        <v>0</v>
      </c>
      <c r="BF151" s="175" t="n">
        <f aca="false">IF(N151="snížená",J151,0)</f>
        <v>0</v>
      </c>
      <c r="BG151" s="175" t="n">
        <f aca="false">IF(N151="zákl. přenesená",J151,0)</f>
        <v>0</v>
      </c>
      <c r="BH151" s="175" t="n">
        <f aca="false">IF(N151="sníž. přenesená",J151,0)</f>
        <v>0</v>
      </c>
      <c r="BI151" s="175" t="n">
        <f aca="false">IF(N151="nulová",J151,0)</f>
        <v>0</v>
      </c>
      <c r="BJ151" s="10" t="s">
        <v>80</v>
      </c>
      <c r="BK151" s="175" t="n">
        <f aca="false">ROUND(I151*H151,2)</f>
        <v>0</v>
      </c>
      <c r="BL151" s="10" t="s">
        <v>146</v>
      </c>
      <c r="BM151" s="10" t="s">
        <v>299</v>
      </c>
    </row>
    <row r="152" s="26" customFormat="true" ht="16.5" hidden="false" customHeight="true" outlineLevel="0" collapsed="false">
      <c r="B152" s="164"/>
      <c r="C152" s="165" t="s">
        <v>300</v>
      </c>
      <c r="D152" s="165" t="s">
        <v>130</v>
      </c>
      <c r="E152" s="166" t="s">
        <v>301</v>
      </c>
      <c r="F152" s="167" t="s">
        <v>302</v>
      </c>
      <c r="G152" s="168" t="s">
        <v>240</v>
      </c>
      <c r="H152" s="169" t="n">
        <v>1</v>
      </c>
      <c r="I152" s="170"/>
      <c r="J152" s="170" t="n">
        <f aca="false">ROUND(I152*H152,2)</f>
        <v>0</v>
      </c>
      <c r="K152" s="167"/>
      <c r="L152" s="27"/>
      <c r="M152" s="171"/>
      <c r="N152" s="172" t="s">
        <v>43</v>
      </c>
      <c r="O152" s="173" t="n">
        <v>0</v>
      </c>
      <c r="P152" s="173" t="n">
        <f aca="false">O152*H152</f>
        <v>0</v>
      </c>
      <c r="Q152" s="173" t="n">
        <v>0</v>
      </c>
      <c r="R152" s="173" t="n">
        <f aca="false">Q152*H152</f>
        <v>0</v>
      </c>
      <c r="S152" s="173" t="n">
        <v>0</v>
      </c>
      <c r="T152" s="174" t="n">
        <f aca="false">S152*H152</f>
        <v>0</v>
      </c>
      <c r="AR152" s="10" t="s">
        <v>146</v>
      </c>
      <c r="AT152" s="10" t="s">
        <v>130</v>
      </c>
      <c r="AU152" s="10" t="s">
        <v>82</v>
      </c>
      <c r="AY152" s="10" t="s">
        <v>127</v>
      </c>
      <c r="BE152" s="175" t="n">
        <f aca="false">IF(N152="základní",J152,0)</f>
        <v>0</v>
      </c>
      <c r="BF152" s="175" t="n">
        <f aca="false">IF(N152="snížená",J152,0)</f>
        <v>0</v>
      </c>
      <c r="BG152" s="175" t="n">
        <f aca="false">IF(N152="zákl. přenesená",J152,0)</f>
        <v>0</v>
      </c>
      <c r="BH152" s="175" t="n">
        <f aca="false">IF(N152="sníž. přenesená",J152,0)</f>
        <v>0</v>
      </c>
      <c r="BI152" s="175" t="n">
        <f aca="false">IF(N152="nulová",J152,0)</f>
        <v>0</v>
      </c>
      <c r="BJ152" s="10" t="s">
        <v>80</v>
      </c>
      <c r="BK152" s="175" t="n">
        <f aca="false">ROUND(I152*H152,2)</f>
        <v>0</v>
      </c>
      <c r="BL152" s="10" t="s">
        <v>146</v>
      </c>
      <c r="BM152" s="10" t="s">
        <v>303</v>
      </c>
    </row>
    <row r="153" s="151" customFormat="true" ht="29.85" hidden="false" customHeight="true" outlineLevel="0" collapsed="false">
      <c r="B153" s="152"/>
      <c r="D153" s="153" t="s">
        <v>71</v>
      </c>
      <c r="E153" s="162" t="s">
        <v>173</v>
      </c>
      <c r="F153" s="162" t="s">
        <v>304</v>
      </c>
      <c r="J153" s="163" t="n">
        <f aca="false">BK153</f>
        <v>0</v>
      </c>
      <c r="L153" s="152"/>
      <c r="M153" s="156"/>
      <c r="N153" s="157"/>
      <c r="O153" s="157"/>
      <c r="P153" s="158" t="n">
        <f aca="false">SUM(P154:P190)</f>
        <v>115.494915</v>
      </c>
      <c r="Q153" s="157"/>
      <c r="R153" s="158" t="n">
        <f aca="false">SUM(R154:R190)</f>
        <v>0.65577391</v>
      </c>
      <c r="S153" s="157"/>
      <c r="T153" s="159" t="n">
        <f aca="false">SUM(T154:T190)</f>
        <v>12.2623</v>
      </c>
      <c r="AR153" s="153" t="s">
        <v>80</v>
      </c>
      <c r="AT153" s="160" t="s">
        <v>71</v>
      </c>
      <c r="AU153" s="160" t="s">
        <v>80</v>
      </c>
      <c r="AY153" s="153" t="s">
        <v>127</v>
      </c>
      <c r="BK153" s="161" t="n">
        <f aca="false">SUM(BK154:BK190)</f>
        <v>0</v>
      </c>
    </row>
    <row r="154" s="26" customFormat="true" ht="16.5" hidden="false" customHeight="true" outlineLevel="0" collapsed="false">
      <c r="B154" s="164"/>
      <c r="C154" s="165" t="s">
        <v>9</v>
      </c>
      <c r="D154" s="165" t="s">
        <v>130</v>
      </c>
      <c r="E154" s="166" t="s">
        <v>305</v>
      </c>
      <c r="F154" s="167" t="s">
        <v>306</v>
      </c>
      <c r="G154" s="168" t="s">
        <v>257</v>
      </c>
      <c r="H154" s="169" t="n">
        <v>274</v>
      </c>
      <c r="I154" s="170"/>
      <c r="J154" s="170" t="n">
        <f aca="false">ROUND(I154*H154,2)</f>
        <v>0</v>
      </c>
      <c r="K154" s="167" t="s">
        <v>134</v>
      </c>
      <c r="L154" s="27"/>
      <c r="M154" s="171"/>
      <c r="N154" s="172" t="s">
        <v>43</v>
      </c>
      <c r="O154" s="173" t="n">
        <v>0.139</v>
      </c>
      <c r="P154" s="173" t="n">
        <f aca="false">O154*H154</f>
        <v>38.086</v>
      </c>
      <c r="Q154" s="173" t="n">
        <v>0</v>
      </c>
      <c r="R154" s="173" t="n">
        <f aca="false">Q154*H154</f>
        <v>0</v>
      </c>
      <c r="S154" s="173" t="n">
        <v>0</v>
      </c>
      <c r="T154" s="174" t="n">
        <f aca="false">S154*H154</f>
        <v>0</v>
      </c>
      <c r="AR154" s="10" t="s">
        <v>146</v>
      </c>
      <c r="AT154" s="10" t="s">
        <v>130</v>
      </c>
      <c r="AU154" s="10" t="s">
        <v>82</v>
      </c>
      <c r="AY154" s="10" t="s">
        <v>127</v>
      </c>
      <c r="BE154" s="175" t="n">
        <f aca="false">IF(N154="základní",J154,0)</f>
        <v>0</v>
      </c>
      <c r="BF154" s="175" t="n">
        <f aca="false">IF(N154="snížená",J154,0)</f>
        <v>0</v>
      </c>
      <c r="BG154" s="175" t="n">
        <f aca="false">IF(N154="zákl. přenesená",J154,0)</f>
        <v>0</v>
      </c>
      <c r="BH154" s="175" t="n">
        <f aca="false">IF(N154="sníž. přenesená",J154,0)</f>
        <v>0</v>
      </c>
      <c r="BI154" s="175" t="n">
        <f aca="false">IF(N154="nulová",J154,0)</f>
        <v>0</v>
      </c>
      <c r="BJ154" s="10" t="s">
        <v>80</v>
      </c>
      <c r="BK154" s="175" t="n">
        <f aca="false">ROUND(I154*H154,2)</f>
        <v>0</v>
      </c>
      <c r="BL154" s="10" t="s">
        <v>146</v>
      </c>
      <c r="BM154" s="10" t="s">
        <v>307</v>
      </c>
    </row>
    <row r="155" s="182" customFormat="true" ht="12" hidden="false" customHeight="false" outlineLevel="0" collapsed="false">
      <c r="B155" s="183"/>
      <c r="D155" s="176" t="s">
        <v>207</v>
      </c>
      <c r="E155" s="184"/>
      <c r="F155" s="185" t="s">
        <v>208</v>
      </c>
      <c r="H155" s="184"/>
      <c r="L155" s="183"/>
      <c r="M155" s="186"/>
      <c r="N155" s="187"/>
      <c r="O155" s="187"/>
      <c r="P155" s="187"/>
      <c r="Q155" s="187"/>
      <c r="R155" s="187"/>
      <c r="S155" s="187"/>
      <c r="T155" s="188"/>
      <c r="AT155" s="184" t="s">
        <v>207</v>
      </c>
      <c r="AU155" s="184" t="s">
        <v>82</v>
      </c>
      <c r="AV155" s="182" t="s">
        <v>80</v>
      </c>
      <c r="AW155" s="182" t="s">
        <v>35</v>
      </c>
      <c r="AX155" s="182" t="s">
        <v>72</v>
      </c>
      <c r="AY155" s="184" t="s">
        <v>127</v>
      </c>
    </row>
    <row r="156" s="189" customFormat="true" ht="12" hidden="false" customHeight="false" outlineLevel="0" collapsed="false">
      <c r="B156" s="190"/>
      <c r="D156" s="176" t="s">
        <v>207</v>
      </c>
      <c r="E156" s="191"/>
      <c r="F156" s="192" t="s">
        <v>308</v>
      </c>
      <c r="H156" s="193" t="n">
        <v>148</v>
      </c>
      <c r="L156" s="190"/>
      <c r="M156" s="194"/>
      <c r="N156" s="195"/>
      <c r="O156" s="195"/>
      <c r="P156" s="195"/>
      <c r="Q156" s="195"/>
      <c r="R156" s="195"/>
      <c r="S156" s="195"/>
      <c r="T156" s="196"/>
      <c r="AT156" s="191" t="s">
        <v>207</v>
      </c>
      <c r="AU156" s="191" t="s">
        <v>82</v>
      </c>
      <c r="AV156" s="189" t="s">
        <v>82</v>
      </c>
      <c r="AW156" s="189" t="s">
        <v>35</v>
      </c>
      <c r="AX156" s="189" t="s">
        <v>72</v>
      </c>
      <c r="AY156" s="191" t="s">
        <v>127</v>
      </c>
    </row>
    <row r="157" s="182" customFormat="true" ht="12" hidden="false" customHeight="false" outlineLevel="0" collapsed="false">
      <c r="B157" s="183"/>
      <c r="D157" s="176" t="s">
        <v>207</v>
      </c>
      <c r="E157" s="184"/>
      <c r="F157" s="185" t="s">
        <v>309</v>
      </c>
      <c r="H157" s="184"/>
      <c r="L157" s="183"/>
      <c r="M157" s="186"/>
      <c r="N157" s="187"/>
      <c r="O157" s="187"/>
      <c r="P157" s="187"/>
      <c r="Q157" s="187"/>
      <c r="R157" s="187"/>
      <c r="S157" s="187"/>
      <c r="T157" s="188"/>
      <c r="AT157" s="184" t="s">
        <v>207</v>
      </c>
      <c r="AU157" s="184" t="s">
        <v>82</v>
      </c>
      <c r="AV157" s="182" t="s">
        <v>80</v>
      </c>
      <c r="AW157" s="182" t="s">
        <v>35</v>
      </c>
      <c r="AX157" s="182" t="s">
        <v>72</v>
      </c>
      <c r="AY157" s="184" t="s">
        <v>127</v>
      </c>
    </row>
    <row r="158" s="189" customFormat="true" ht="12" hidden="false" customHeight="false" outlineLevel="0" collapsed="false">
      <c r="B158" s="190"/>
      <c r="D158" s="176" t="s">
        <v>207</v>
      </c>
      <c r="E158" s="191"/>
      <c r="F158" s="192" t="s">
        <v>310</v>
      </c>
      <c r="H158" s="193" t="n">
        <v>126</v>
      </c>
      <c r="L158" s="190"/>
      <c r="M158" s="194"/>
      <c r="N158" s="195"/>
      <c r="O158" s="195"/>
      <c r="P158" s="195"/>
      <c r="Q158" s="195"/>
      <c r="R158" s="195"/>
      <c r="S158" s="195"/>
      <c r="T158" s="196"/>
      <c r="AT158" s="191" t="s">
        <v>207</v>
      </c>
      <c r="AU158" s="191" t="s">
        <v>82</v>
      </c>
      <c r="AV158" s="189" t="s">
        <v>82</v>
      </c>
      <c r="AW158" s="189" t="s">
        <v>35</v>
      </c>
      <c r="AX158" s="189" t="s">
        <v>72</v>
      </c>
      <c r="AY158" s="191" t="s">
        <v>127</v>
      </c>
    </row>
    <row r="159" s="197" customFormat="true" ht="12" hidden="false" customHeight="false" outlineLevel="0" collapsed="false">
      <c r="B159" s="198"/>
      <c r="D159" s="176" t="s">
        <v>207</v>
      </c>
      <c r="E159" s="199"/>
      <c r="F159" s="200" t="s">
        <v>227</v>
      </c>
      <c r="H159" s="201" t="n">
        <v>274</v>
      </c>
      <c r="L159" s="198"/>
      <c r="M159" s="202"/>
      <c r="N159" s="203"/>
      <c r="O159" s="203"/>
      <c r="P159" s="203"/>
      <c r="Q159" s="203"/>
      <c r="R159" s="203"/>
      <c r="S159" s="203"/>
      <c r="T159" s="204"/>
      <c r="AT159" s="199" t="s">
        <v>207</v>
      </c>
      <c r="AU159" s="199" t="s">
        <v>82</v>
      </c>
      <c r="AV159" s="197" t="s">
        <v>146</v>
      </c>
      <c r="AW159" s="197" t="s">
        <v>35</v>
      </c>
      <c r="AX159" s="197" t="s">
        <v>80</v>
      </c>
      <c r="AY159" s="199" t="s">
        <v>127</v>
      </c>
    </row>
    <row r="160" s="26" customFormat="true" ht="16.5" hidden="false" customHeight="true" outlineLevel="0" collapsed="false">
      <c r="B160" s="164"/>
      <c r="C160" s="165" t="s">
        <v>311</v>
      </c>
      <c r="D160" s="165" t="s">
        <v>130</v>
      </c>
      <c r="E160" s="166" t="s">
        <v>312</v>
      </c>
      <c r="F160" s="167" t="s">
        <v>313</v>
      </c>
      <c r="G160" s="168" t="s">
        <v>257</v>
      </c>
      <c r="H160" s="169" t="n">
        <v>30</v>
      </c>
      <c r="I160" s="170"/>
      <c r="J160" s="170" t="n">
        <f aca="false">ROUND(I160*H160,2)</f>
        <v>0</v>
      </c>
      <c r="K160" s="167" t="s">
        <v>134</v>
      </c>
      <c r="L160" s="27"/>
      <c r="M160" s="171"/>
      <c r="N160" s="172" t="s">
        <v>43</v>
      </c>
      <c r="O160" s="173" t="n">
        <v>0.032</v>
      </c>
      <c r="P160" s="173" t="n">
        <f aca="false">O160*H160</f>
        <v>0.96</v>
      </c>
      <c r="Q160" s="173" t="n">
        <v>0</v>
      </c>
      <c r="R160" s="173" t="n">
        <f aca="false">Q160*H160</f>
        <v>0</v>
      </c>
      <c r="S160" s="173" t="n">
        <v>0</v>
      </c>
      <c r="T160" s="174" t="n">
        <f aca="false">S160*H160</f>
        <v>0</v>
      </c>
      <c r="AR160" s="10" t="s">
        <v>146</v>
      </c>
      <c r="AT160" s="10" t="s">
        <v>130</v>
      </c>
      <c r="AU160" s="10" t="s">
        <v>82</v>
      </c>
      <c r="AY160" s="10" t="s">
        <v>127</v>
      </c>
      <c r="BE160" s="175" t="n">
        <f aca="false">IF(N160="základní",J160,0)</f>
        <v>0</v>
      </c>
      <c r="BF160" s="175" t="n">
        <f aca="false">IF(N160="snížená",J160,0)</f>
        <v>0</v>
      </c>
      <c r="BG160" s="175" t="n">
        <f aca="false">IF(N160="zákl. přenesená",J160,0)</f>
        <v>0</v>
      </c>
      <c r="BH160" s="175" t="n">
        <f aca="false">IF(N160="sníž. přenesená",J160,0)</f>
        <v>0</v>
      </c>
      <c r="BI160" s="175" t="n">
        <f aca="false">IF(N160="nulová",J160,0)</f>
        <v>0</v>
      </c>
      <c r="BJ160" s="10" t="s">
        <v>80</v>
      </c>
      <c r="BK160" s="175" t="n">
        <f aca="false">ROUND(I160*H160,2)</f>
        <v>0</v>
      </c>
      <c r="BL160" s="10" t="s">
        <v>146</v>
      </c>
      <c r="BM160" s="10" t="s">
        <v>314</v>
      </c>
    </row>
    <row r="161" s="182" customFormat="true" ht="12" hidden="false" customHeight="false" outlineLevel="0" collapsed="false">
      <c r="B161" s="183"/>
      <c r="D161" s="176" t="s">
        <v>207</v>
      </c>
      <c r="E161" s="184"/>
      <c r="F161" s="185" t="s">
        <v>208</v>
      </c>
      <c r="H161" s="184"/>
      <c r="L161" s="183"/>
      <c r="M161" s="186"/>
      <c r="N161" s="187"/>
      <c r="O161" s="187"/>
      <c r="P161" s="187"/>
      <c r="Q161" s="187"/>
      <c r="R161" s="187"/>
      <c r="S161" s="187"/>
      <c r="T161" s="188"/>
      <c r="AT161" s="184" t="s">
        <v>207</v>
      </c>
      <c r="AU161" s="184" t="s">
        <v>82</v>
      </c>
      <c r="AV161" s="182" t="s">
        <v>80</v>
      </c>
      <c r="AW161" s="182" t="s">
        <v>35</v>
      </c>
      <c r="AX161" s="182" t="s">
        <v>72</v>
      </c>
      <c r="AY161" s="184" t="s">
        <v>127</v>
      </c>
    </row>
    <row r="162" s="189" customFormat="true" ht="12" hidden="false" customHeight="false" outlineLevel="0" collapsed="false">
      <c r="B162" s="190"/>
      <c r="D162" s="176" t="s">
        <v>207</v>
      </c>
      <c r="E162" s="191"/>
      <c r="F162" s="192" t="s">
        <v>315</v>
      </c>
      <c r="H162" s="193" t="n">
        <v>30</v>
      </c>
      <c r="L162" s="190"/>
      <c r="M162" s="194"/>
      <c r="N162" s="195"/>
      <c r="O162" s="195"/>
      <c r="P162" s="195"/>
      <c r="Q162" s="195"/>
      <c r="R162" s="195"/>
      <c r="S162" s="195"/>
      <c r="T162" s="196"/>
      <c r="AT162" s="191" t="s">
        <v>207</v>
      </c>
      <c r="AU162" s="191" t="s">
        <v>82</v>
      </c>
      <c r="AV162" s="189" t="s">
        <v>82</v>
      </c>
      <c r="AW162" s="189" t="s">
        <v>35</v>
      </c>
      <c r="AX162" s="189" t="s">
        <v>80</v>
      </c>
      <c r="AY162" s="191" t="s">
        <v>127</v>
      </c>
    </row>
    <row r="163" s="26" customFormat="true" ht="25.5" hidden="false" customHeight="true" outlineLevel="0" collapsed="false">
      <c r="B163" s="164"/>
      <c r="C163" s="165" t="s">
        <v>316</v>
      </c>
      <c r="D163" s="165" t="s">
        <v>130</v>
      </c>
      <c r="E163" s="166" t="s">
        <v>317</v>
      </c>
      <c r="F163" s="167" t="s">
        <v>318</v>
      </c>
      <c r="G163" s="168" t="s">
        <v>205</v>
      </c>
      <c r="H163" s="169" t="n">
        <v>0.432</v>
      </c>
      <c r="I163" s="170"/>
      <c r="J163" s="170" t="n">
        <f aca="false">ROUND(I163*H163,2)</f>
        <v>0</v>
      </c>
      <c r="K163" s="167" t="s">
        <v>134</v>
      </c>
      <c r="L163" s="27"/>
      <c r="M163" s="171"/>
      <c r="N163" s="172" t="s">
        <v>43</v>
      </c>
      <c r="O163" s="173" t="n">
        <v>7.195</v>
      </c>
      <c r="P163" s="173" t="n">
        <f aca="false">O163*H163</f>
        <v>3.10824</v>
      </c>
      <c r="Q163" s="173" t="n">
        <v>0</v>
      </c>
      <c r="R163" s="173" t="n">
        <f aca="false">Q163*H163</f>
        <v>0</v>
      </c>
      <c r="S163" s="173" t="n">
        <v>2.2</v>
      </c>
      <c r="T163" s="174" t="n">
        <f aca="false">S163*H163</f>
        <v>0.9504</v>
      </c>
      <c r="AR163" s="10" t="s">
        <v>146</v>
      </c>
      <c r="AT163" s="10" t="s">
        <v>130</v>
      </c>
      <c r="AU163" s="10" t="s">
        <v>82</v>
      </c>
      <c r="AY163" s="10" t="s">
        <v>127</v>
      </c>
      <c r="BE163" s="175" t="n">
        <f aca="false">IF(N163="základní",J163,0)</f>
        <v>0</v>
      </c>
      <c r="BF163" s="175" t="n">
        <f aca="false">IF(N163="snížená",J163,0)</f>
        <v>0</v>
      </c>
      <c r="BG163" s="175" t="n">
        <f aca="false">IF(N163="zákl. přenesená",J163,0)</f>
        <v>0</v>
      </c>
      <c r="BH163" s="175" t="n">
        <f aca="false">IF(N163="sníž. přenesená",J163,0)</f>
        <v>0</v>
      </c>
      <c r="BI163" s="175" t="n">
        <f aca="false">IF(N163="nulová",J163,0)</f>
        <v>0</v>
      </c>
      <c r="BJ163" s="10" t="s">
        <v>80</v>
      </c>
      <c r="BK163" s="175" t="n">
        <f aca="false">ROUND(I163*H163,2)</f>
        <v>0</v>
      </c>
      <c r="BL163" s="10" t="s">
        <v>146</v>
      </c>
      <c r="BM163" s="10" t="s">
        <v>319</v>
      </c>
    </row>
    <row r="164" s="182" customFormat="true" ht="12" hidden="false" customHeight="false" outlineLevel="0" collapsed="false">
      <c r="B164" s="183"/>
      <c r="D164" s="176" t="s">
        <v>207</v>
      </c>
      <c r="E164" s="184"/>
      <c r="F164" s="185" t="s">
        <v>208</v>
      </c>
      <c r="H164" s="184"/>
      <c r="L164" s="183"/>
      <c r="M164" s="186"/>
      <c r="N164" s="187"/>
      <c r="O164" s="187"/>
      <c r="P164" s="187"/>
      <c r="Q164" s="187"/>
      <c r="R164" s="187"/>
      <c r="S164" s="187"/>
      <c r="T164" s="188"/>
      <c r="AT164" s="184" t="s">
        <v>207</v>
      </c>
      <c r="AU164" s="184" t="s">
        <v>82</v>
      </c>
      <c r="AV164" s="182" t="s">
        <v>80</v>
      </c>
      <c r="AW164" s="182" t="s">
        <v>35</v>
      </c>
      <c r="AX164" s="182" t="s">
        <v>72</v>
      </c>
      <c r="AY164" s="184" t="s">
        <v>127</v>
      </c>
    </row>
    <row r="165" s="189" customFormat="true" ht="12" hidden="false" customHeight="false" outlineLevel="0" collapsed="false">
      <c r="B165" s="190"/>
      <c r="D165" s="176" t="s">
        <v>207</v>
      </c>
      <c r="E165" s="191"/>
      <c r="F165" s="192" t="s">
        <v>320</v>
      </c>
      <c r="H165" s="193" t="n">
        <v>0.432</v>
      </c>
      <c r="L165" s="190"/>
      <c r="M165" s="194"/>
      <c r="N165" s="195"/>
      <c r="O165" s="195"/>
      <c r="P165" s="195"/>
      <c r="Q165" s="195"/>
      <c r="R165" s="195"/>
      <c r="S165" s="195"/>
      <c r="T165" s="196"/>
      <c r="AT165" s="191" t="s">
        <v>207</v>
      </c>
      <c r="AU165" s="191" t="s">
        <v>82</v>
      </c>
      <c r="AV165" s="189" t="s">
        <v>82</v>
      </c>
      <c r="AW165" s="189" t="s">
        <v>35</v>
      </c>
      <c r="AX165" s="189" t="s">
        <v>80</v>
      </c>
      <c r="AY165" s="191" t="s">
        <v>127</v>
      </c>
    </row>
    <row r="166" s="26" customFormat="true" ht="16.5" hidden="false" customHeight="true" outlineLevel="0" collapsed="false">
      <c r="B166" s="164"/>
      <c r="C166" s="165" t="s">
        <v>321</v>
      </c>
      <c r="D166" s="165" t="s">
        <v>130</v>
      </c>
      <c r="E166" s="166" t="s">
        <v>322</v>
      </c>
      <c r="F166" s="167" t="s">
        <v>323</v>
      </c>
      <c r="G166" s="168" t="s">
        <v>205</v>
      </c>
      <c r="H166" s="169" t="n">
        <v>5.134</v>
      </c>
      <c r="I166" s="170"/>
      <c r="J166" s="170" t="n">
        <f aca="false">ROUND(I166*H166,2)</f>
        <v>0</v>
      </c>
      <c r="K166" s="167" t="s">
        <v>134</v>
      </c>
      <c r="L166" s="27"/>
      <c r="M166" s="171"/>
      <c r="N166" s="172" t="s">
        <v>43</v>
      </c>
      <c r="O166" s="173" t="n">
        <v>7.5</v>
      </c>
      <c r="P166" s="173" t="n">
        <f aca="false">O166*H166</f>
        <v>38.505</v>
      </c>
      <c r="Q166" s="173" t="n">
        <v>0</v>
      </c>
      <c r="R166" s="173" t="n">
        <f aca="false">Q166*H166</f>
        <v>0</v>
      </c>
      <c r="S166" s="173" t="n">
        <v>1.95</v>
      </c>
      <c r="T166" s="174" t="n">
        <f aca="false">S166*H166</f>
        <v>10.0113</v>
      </c>
      <c r="AR166" s="10" t="s">
        <v>146</v>
      </c>
      <c r="AT166" s="10" t="s">
        <v>130</v>
      </c>
      <c r="AU166" s="10" t="s">
        <v>82</v>
      </c>
      <c r="AY166" s="10" t="s">
        <v>127</v>
      </c>
      <c r="BE166" s="175" t="n">
        <f aca="false">IF(N166="základní",J166,0)</f>
        <v>0</v>
      </c>
      <c r="BF166" s="175" t="n">
        <f aca="false">IF(N166="snížená",J166,0)</f>
        <v>0</v>
      </c>
      <c r="BG166" s="175" t="n">
        <f aca="false">IF(N166="zákl. přenesená",J166,0)</f>
        <v>0</v>
      </c>
      <c r="BH166" s="175" t="n">
        <f aca="false">IF(N166="sníž. přenesená",J166,0)</f>
        <v>0</v>
      </c>
      <c r="BI166" s="175" t="n">
        <f aca="false">IF(N166="nulová",J166,0)</f>
        <v>0</v>
      </c>
      <c r="BJ166" s="10" t="s">
        <v>80</v>
      </c>
      <c r="BK166" s="175" t="n">
        <f aca="false">ROUND(I166*H166,2)</f>
        <v>0</v>
      </c>
      <c r="BL166" s="10" t="s">
        <v>146</v>
      </c>
      <c r="BM166" s="10" t="s">
        <v>324</v>
      </c>
    </row>
    <row r="167" s="182" customFormat="true" ht="12" hidden="false" customHeight="false" outlineLevel="0" collapsed="false">
      <c r="B167" s="183"/>
      <c r="D167" s="176" t="s">
        <v>207</v>
      </c>
      <c r="E167" s="184"/>
      <c r="F167" s="185" t="s">
        <v>309</v>
      </c>
      <c r="H167" s="184"/>
      <c r="L167" s="183"/>
      <c r="M167" s="186"/>
      <c r="N167" s="187"/>
      <c r="O167" s="187"/>
      <c r="P167" s="187"/>
      <c r="Q167" s="187"/>
      <c r="R167" s="187"/>
      <c r="S167" s="187"/>
      <c r="T167" s="188"/>
      <c r="AT167" s="184" t="s">
        <v>207</v>
      </c>
      <c r="AU167" s="184" t="s">
        <v>82</v>
      </c>
      <c r="AV167" s="182" t="s">
        <v>80</v>
      </c>
      <c r="AW167" s="182" t="s">
        <v>35</v>
      </c>
      <c r="AX167" s="182" t="s">
        <v>72</v>
      </c>
      <c r="AY167" s="184" t="s">
        <v>127</v>
      </c>
    </row>
    <row r="168" s="189" customFormat="true" ht="12" hidden="false" customHeight="false" outlineLevel="0" collapsed="false">
      <c r="B168" s="190"/>
      <c r="D168" s="176" t="s">
        <v>207</v>
      </c>
      <c r="E168" s="191"/>
      <c r="F168" s="192" t="s">
        <v>325</v>
      </c>
      <c r="H168" s="193" t="n">
        <v>2</v>
      </c>
      <c r="L168" s="190"/>
      <c r="M168" s="194"/>
      <c r="N168" s="195"/>
      <c r="O168" s="195"/>
      <c r="P168" s="195"/>
      <c r="Q168" s="195"/>
      <c r="R168" s="195"/>
      <c r="S168" s="195"/>
      <c r="T168" s="196"/>
      <c r="AT168" s="191" t="s">
        <v>207</v>
      </c>
      <c r="AU168" s="191" t="s">
        <v>82</v>
      </c>
      <c r="AV168" s="189" t="s">
        <v>82</v>
      </c>
      <c r="AW168" s="189" t="s">
        <v>35</v>
      </c>
      <c r="AX168" s="189" t="s">
        <v>72</v>
      </c>
      <c r="AY168" s="191" t="s">
        <v>127</v>
      </c>
    </row>
    <row r="169" s="182" customFormat="true" ht="12" hidden="false" customHeight="false" outlineLevel="0" collapsed="false">
      <c r="B169" s="183"/>
      <c r="D169" s="176" t="s">
        <v>207</v>
      </c>
      <c r="E169" s="184"/>
      <c r="F169" s="185" t="s">
        <v>208</v>
      </c>
      <c r="H169" s="184"/>
      <c r="L169" s="183"/>
      <c r="M169" s="186"/>
      <c r="N169" s="187"/>
      <c r="O169" s="187"/>
      <c r="P169" s="187"/>
      <c r="Q169" s="187"/>
      <c r="R169" s="187"/>
      <c r="S169" s="187"/>
      <c r="T169" s="188"/>
      <c r="AT169" s="184" t="s">
        <v>207</v>
      </c>
      <c r="AU169" s="184" t="s">
        <v>82</v>
      </c>
      <c r="AV169" s="182" t="s">
        <v>80</v>
      </c>
      <c r="AW169" s="182" t="s">
        <v>35</v>
      </c>
      <c r="AX169" s="182" t="s">
        <v>72</v>
      </c>
      <c r="AY169" s="184" t="s">
        <v>127</v>
      </c>
    </row>
    <row r="170" s="189" customFormat="true" ht="12" hidden="false" customHeight="false" outlineLevel="0" collapsed="false">
      <c r="B170" s="190"/>
      <c r="D170" s="176" t="s">
        <v>207</v>
      </c>
      <c r="E170" s="191"/>
      <c r="F170" s="192" t="s">
        <v>326</v>
      </c>
      <c r="H170" s="193" t="n">
        <v>1.134</v>
      </c>
      <c r="L170" s="190"/>
      <c r="M170" s="194"/>
      <c r="N170" s="195"/>
      <c r="O170" s="195"/>
      <c r="P170" s="195"/>
      <c r="Q170" s="195"/>
      <c r="R170" s="195"/>
      <c r="S170" s="195"/>
      <c r="T170" s="196"/>
      <c r="AT170" s="191" t="s">
        <v>207</v>
      </c>
      <c r="AU170" s="191" t="s">
        <v>82</v>
      </c>
      <c r="AV170" s="189" t="s">
        <v>82</v>
      </c>
      <c r="AW170" s="189" t="s">
        <v>35</v>
      </c>
      <c r="AX170" s="189" t="s">
        <v>72</v>
      </c>
      <c r="AY170" s="191" t="s">
        <v>127</v>
      </c>
    </row>
    <row r="171" s="189" customFormat="true" ht="12" hidden="false" customHeight="false" outlineLevel="0" collapsed="false">
      <c r="B171" s="190"/>
      <c r="D171" s="176" t="s">
        <v>207</v>
      </c>
      <c r="E171" s="191"/>
      <c r="F171" s="192" t="s">
        <v>327</v>
      </c>
      <c r="H171" s="193" t="n">
        <v>2</v>
      </c>
      <c r="L171" s="190"/>
      <c r="M171" s="194"/>
      <c r="N171" s="195"/>
      <c r="O171" s="195"/>
      <c r="P171" s="195"/>
      <c r="Q171" s="195"/>
      <c r="R171" s="195"/>
      <c r="S171" s="195"/>
      <c r="T171" s="196"/>
      <c r="AT171" s="191" t="s">
        <v>207</v>
      </c>
      <c r="AU171" s="191" t="s">
        <v>82</v>
      </c>
      <c r="AV171" s="189" t="s">
        <v>82</v>
      </c>
      <c r="AW171" s="189" t="s">
        <v>35</v>
      </c>
      <c r="AX171" s="189" t="s">
        <v>72</v>
      </c>
      <c r="AY171" s="191" t="s">
        <v>127</v>
      </c>
    </row>
    <row r="172" s="197" customFormat="true" ht="12" hidden="false" customHeight="false" outlineLevel="0" collapsed="false">
      <c r="B172" s="198"/>
      <c r="D172" s="176" t="s">
        <v>207</v>
      </c>
      <c r="E172" s="199"/>
      <c r="F172" s="200" t="s">
        <v>227</v>
      </c>
      <c r="H172" s="201" t="n">
        <v>5.134</v>
      </c>
      <c r="L172" s="198"/>
      <c r="M172" s="202"/>
      <c r="N172" s="203"/>
      <c r="O172" s="203"/>
      <c r="P172" s="203"/>
      <c r="Q172" s="203"/>
      <c r="R172" s="203"/>
      <c r="S172" s="203"/>
      <c r="T172" s="204"/>
      <c r="AT172" s="199" t="s">
        <v>207</v>
      </c>
      <c r="AU172" s="199" t="s">
        <v>82</v>
      </c>
      <c r="AV172" s="197" t="s">
        <v>146</v>
      </c>
      <c r="AW172" s="197" t="s">
        <v>35</v>
      </c>
      <c r="AX172" s="197" t="s">
        <v>80</v>
      </c>
      <c r="AY172" s="199" t="s">
        <v>127</v>
      </c>
    </row>
    <row r="173" s="26" customFormat="true" ht="16.5" hidden="false" customHeight="true" outlineLevel="0" collapsed="false">
      <c r="B173" s="164"/>
      <c r="C173" s="165" t="s">
        <v>328</v>
      </c>
      <c r="D173" s="165" t="s">
        <v>130</v>
      </c>
      <c r="E173" s="166" t="s">
        <v>329</v>
      </c>
      <c r="F173" s="167" t="s">
        <v>330</v>
      </c>
      <c r="G173" s="168" t="s">
        <v>257</v>
      </c>
      <c r="H173" s="169" t="n">
        <v>7</v>
      </c>
      <c r="I173" s="170"/>
      <c r="J173" s="170" t="n">
        <f aca="false">ROUND(I173*H173,2)</f>
        <v>0</v>
      </c>
      <c r="K173" s="167" t="s">
        <v>134</v>
      </c>
      <c r="L173" s="27"/>
      <c r="M173" s="171"/>
      <c r="N173" s="172" t="s">
        <v>43</v>
      </c>
      <c r="O173" s="173" t="n">
        <v>1.037</v>
      </c>
      <c r="P173" s="173" t="n">
        <f aca="false">O173*H173</f>
        <v>7.259</v>
      </c>
      <c r="Q173" s="173" t="n">
        <v>0</v>
      </c>
      <c r="R173" s="173" t="n">
        <f aca="false">Q173*H173</f>
        <v>0</v>
      </c>
      <c r="S173" s="173" t="n">
        <v>0.0233</v>
      </c>
      <c r="T173" s="174" t="n">
        <f aca="false">S173*H173</f>
        <v>0.1631</v>
      </c>
      <c r="AR173" s="10" t="s">
        <v>146</v>
      </c>
      <c r="AT173" s="10" t="s">
        <v>130</v>
      </c>
      <c r="AU173" s="10" t="s">
        <v>82</v>
      </c>
      <c r="AY173" s="10" t="s">
        <v>127</v>
      </c>
      <c r="BE173" s="175" t="n">
        <f aca="false">IF(N173="základní",J173,0)</f>
        <v>0</v>
      </c>
      <c r="BF173" s="175" t="n">
        <f aca="false">IF(N173="snížená",J173,0)</f>
        <v>0</v>
      </c>
      <c r="BG173" s="175" t="n">
        <f aca="false">IF(N173="zákl. přenesená",J173,0)</f>
        <v>0</v>
      </c>
      <c r="BH173" s="175" t="n">
        <f aca="false">IF(N173="sníž. přenesená",J173,0)</f>
        <v>0</v>
      </c>
      <c r="BI173" s="175" t="n">
        <f aca="false">IF(N173="nulová",J173,0)</f>
        <v>0</v>
      </c>
      <c r="BJ173" s="10" t="s">
        <v>80</v>
      </c>
      <c r="BK173" s="175" t="n">
        <f aca="false">ROUND(I173*H173,2)</f>
        <v>0</v>
      </c>
      <c r="BL173" s="10" t="s">
        <v>146</v>
      </c>
      <c r="BM173" s="10" t="s">
        <v>331</v>
      </c>
    </row>
    <row r="174" s="182" customFormat="true" ht="12" hidden="false" customHeight="false" outlineLevel="0" collapsed="false">
      <c r="B174" s="183"/>
      <c r="D174" s="176" t="s">
        <v>207</v>
      </c>
      <c r="E174" s="184"/>
      <c r="F174" s="185" t="s">
        <v>208</v>
      </c>
      <c r="H174" s="184"/>
      <c r="L174" s="183"/>
      <c r="M174" s="186"/>
      <c r="N174" s="187"/>
      <c r="O174" s="187"/>
      <c r="P174" s="187"/>
      <c r="Q174" s="187"/>
      <c r="R174" s="187"/>
      <c r="S174" s="187"/>
      <c r="T174" s="188"/>
      <c r="AT174" s="184" t="s">
        <v>207</v>
      </c>
      <c r="AU174" s="184" t="s">
        <v>82</v>
      </c>
      <c r="AV174" s="182" t="s">
        <v>80</v>
      </c>
      <c r="AW174" s="182" t="s">
        <v>35</v>
      </c>
      <c r="AX174" s="182" t="s">
        <v>72</v>
      </c>
      <c r="AY174" s="184" t="s">
        <v>127</v>
      </c>
    </row>
    <row r="175" s="189" customFormat="true" ht="12" hidden="false" customHeight="false" outlineLevel="0" collapsed="false">
      <c r="B175" s="190"/>
      <c r="D175" s="176" t="s">
        <v>207</v>
      </c>
      <c r="E175" s="191"/>
      <c r="F175" s="192" t="s">
        <v>332</v>
      </c>
      <c r="H175" s="193" t="n">
        <v>7</v>
      </c>
      <c r="L175" s="190"/>
      <c r="M175" s="194"/>
      <c r="N175" s="195"/>
      <c r="O175" s="195"/>
      <c r="P175" s="195"/>
      <c r="Q175" s="195"/>
      <c r="R175" s="195"/>
      <c r="S175" s="195"/>
      <c r="T175" s="196"/>
      <c r="AT175" s="191" t="s">
        <v>207</v>
      </c>
      <c r="AU175" s="191" t="s">
        <v>82</v>
      </c>
      <c r="AV175" s="189" t="s">
        <v>82</v>
      </c>
      <c r="AW175" s="189" t="s">
        <v>35</v>
      </c>
      <c r="AX175" s="189" t="s">
        <v>80</v>
      </c>
      <c r="AY175" s="191" t="s">
        <v>127</v>
      </c>
    </row>
    <row r="176" s="26" customFormat="true" ht="16.5" hidden="false" customHeight="true" outlineLevel="0" collapsed="false">
      <c r="B176" s="164"/>
      <c r="C176" s="165" t="s">
        <v>333</v>
      </c>
      <c r="D176" s="165" t="s">
        <v>130</v>
      </c>
      <c r="E176" s="166" t="s">
        <v>334</v>
      </c>
      <c r="F176" s="167" t="s">
        <v>335</v>
      </c>
      <c r="G176" s="168" t="s">
        <v>257</v>
      </c>
      <c r="H176" s="169" t="n">
        <v>7</v>
      </c>
      <c r="I176" s="170"/>
      <c r="J176" s="170" t="n">
        <f aca="false">ROUND(I176*H176,2)</f>
        <v>0</v>
      </c>
      <c r="K176" s="167" t="s">
        <v>134</v>
      </c>
      <c r="L176" s="27"/>
      <c r="M176" s="171"/>
      <c r="N176" s="172" t="s">
        <v>43</v>
      </c>
      <c r="O176" s="173" t="n">
        <v>1.038</v>
      </c>
      <c r="P176" s="173" t="n">
        <f aca="false">O176*H176</f>
        <v>7.266</v>
      </c>
      <c r="Q176" s="173" t="n">
        <v>0.02324</v>
      </c>
      <c r="R176" s="173" t="n">
        <f aca="false">Q176*H176</f>
        <v>0.16268</v>
      </c>
      <c r="S176" s="173" t="n">
        <v>0</v>
      </c>
      <c r="T176" s="174" t="n">
        <f aca="false">S176*H176</f>
        <v>0</v>
      </c>
      <c r="AR176" s="10" t="s">
        <v>146</v>
      </c>
      <c r="AT176" s="10" t="s">
        <v>130</v>
      </c>
      <c r="AU176" s="10" t="s">
        <v>82</v>
      </c>
      <c r="AY176" s="10" t="s">
        <v>127</v>
      </c>
      <c r="BE176" s="175" t="n">
        <f aca="false">IF(N176="základní",J176,0)</f>
        <v>0</v>
      </c>
      <c r="BF176" s="175" t="n">
        <f aca="false">IF(N176="snížená",J176,0)</f>
        <v>0</v>
      </c>
      <c r="BG176" s="175" t="n">
        <f aca="false">IF(N176="zákl. přenesená",J176,0)</f>
        <v>0</v>
      </c>
      <c r="BH176" s="175" t="n">
        <f aca="false">IF(N176="sníž. přenesená",J176,0)</f>
        <v>0</v>
      </c>
      <c r="BI176" s="175" t="n">
        <f aca="false">IF(N176="nulová",J176,0)</f>
        <v>0</v>
      </c>
      <c r="BJ176" s="10" t="s">
        <v>80</v>
      </c>
      <c r="BK176" s="175" t="n">
        <f aca="false">ROUND(I176*H176,2)</f>
        <v>0</v>
      </c>
      <c r="BL176" s="10" t="s">
        <v>146</v>
      </c>
      <c r="BM176" s="10" t="s">
        <v>336</v>
      </c>
    </row>
    <row r="177" s="182" customFormat="true" ht="12" hidden="false" customHeight="false" outlineLevel="0" collapsed="false">
      <c r="B177" s="183"/>
      <c r="D177" s="176" t="s">
        <v>207</v>
      </c>
      <c r="E177" s="184"/>
      <c r="F177" s="185" t="s">
        <v>208</v>
      </c>
      <c r="H177" s="184"/>
      <c r="L177" s="183"/>
      <c r="M177" s="186"/>
      <c r="N177" s="187"/>
      <c r="O177" s="187"/>
      <c r="P177" s="187"/>
      <c r="Q177" s="187"/>
      <c r="R177" s="187"/>
      <c r="S177" s="187"/>
      <c r="T177" s="188"/>
      <c r="AT177" s="184" t="s">
        <v>207</v>
      </c>
      <c r="AU177" s="184" t="s">
        <v>82</v>
      </c>
      <c r="AV177" s="182" t="s">
        <v>80</v>
      </c>
      <c r="AW177" s="182" t="s">
        <v>35</v>
      </c>
      <c r="AX177" s="182" t="s">
        <v>72</v>
      </c>
      <c r="AY177" s="184" t="s">
        <v>127</v>
      </c>
    </row>
    <row r="178" s="189" customFormat="true" ht="12" hidden="false" customHeight="false" outlineLevel="0" collapsed="false">
      <c r="B178" s="190"/>
      <c r="D178" s="176" t="s">
        <v>207</v>
      </c>
      <c r="E178" s="191"/>
      <c r="F178" s="192" t="s">
        <v>332</v>
      </c>
      <c r="H178" s="193" t="n">
        <v>7</v>
      </c>
      <c r="L178" s="190"/>
      <c r="M178" s="194"/>
      <c r="N178" s="195"/>
      <c r="O178" s="195"/>
      <c r="P178" s="195"/>
      <c r="Q178" s="195"/>
      <c r="R178" s="195"/>
      <c r="S178" s="195"/>
      <c r="T178" s="196"/>
      <c r="AT178" s="191" t="s">
        <v>207</v>
      </c>
      <c r="AU178" s="191" t="s">
        <v>82</v>
      </c>
      <c r="AV178" s="189" t="s">
        <v>82</v>
      </c>
      <c r="AW178" s="189" t="s">
        <v>35</v>
      </c>
      <c r="AX178" s="189" t="s">
        <v>80</v>
      </c>
      <c r="AY178" s="191" t="s">
        <v>127</v>
      </c>
    </row>
    <row r="179" s="26" customFormat="true" ht="16.5" hidden="false" customHeight="true" outlineLevel="0" collapsed="false">
      <c r="B179" s="164"/>
      <c r="C179" s="165" t="s">
        <v>337</v>
      </c>
      <c r="D179" s="165" t="s">
        <v>130</v>
      </c>
      <c r="E179" s="166" t="s">
        <v>338</v>
      </c>
      <c r="F179" s="167" t="s">
        <v>339</v>
      </c>
      <c r="G179" s="168" t="s">
        <v>257</v>
      </c>
      <c r="H179" s="169" t="n">
        <v>7</v>
      </c>
      <c r="I179" s="170"/>
      <c r="J179" s="170" t="n">
        <f aca="false">ROUND(I179*H179,2)</f>
        <v>0</v>
      </c>
      <c r="K179" s="167" t="s">
        <v>134</v>
      </c>
      <c r="L179" s="27"/>
      <c r="M179" s="171"/>
      <c r="N179" s="172" t="s">
        <v>43</v>
      </c>
      <c r="O179" s="173" t="n">
        <v>0.127</v>
      </c>
      <c r="P179" s="173" t="n">
        <f aca="false">O179*H179</f>
        <v>0.889</v>
      </c>
      <c r="Q179" s="173" t="n">
        <v>0</v>
      </c>
      <c r="R179" s="173" t="n">
        <f aca="false">Q179*H179</f>
        <v>0</v>
      </c>
      <c r="S179" s="173" t="n">
        <v>0</v>
      </c>
      <c r="T179" s="174" t="n">
        <f aca="false">S179*H179</f>
        <v>0</v>
      </c>
      <c r="AR179" s="10" t="s">
        <v>146</v>
      </c>
      <c r="AT179" s="10" t="s">
        <v>130</v>
      </c>
      <c r="AU179" s="10" t="s">
        <v>82</v>
      </c>
      <c r="AY179" s="10" t="s">
        <v>127</v>
      </c>
      <c r="BE179" s="175" t="n">
        <f aca="false">IF(N179="základní",J179,0)</f>
        <v>0</v>
      </c>
      <c r="BF179" s="175" t="n">
        <f aca="false">IF(N179="snížená",J179,0)</f>
        <v>0</v>
      </c>
      <c r="BG179" s="175" t="n">
        <f aca="false">IF(N179="zákl. přenesená",J179,0)</f>
        <v>0</v>
      </c>
      <c r="BH179" s="175" t="n">
        <f aca="false">IF(N179="sníž. přenesená",J179,0)</f>
        <v>0</v>
      </c>
      <c r="BI179" s="175" t="n">
        <f aca="false">IF(N179="nulová",J179,0)</f>
        <v>0</v>
      </c>
      <c r="BJ179" s="10" t="s">
        <v>80</v>
      </c>
      <c r="BK179" s="175" t="n">
        <f aca="false">ROUND(I179*H179,2)</f>
        <v>0</v>
      </c>
      <c r="BL179" s="10" t="s">
        <v>146</v>
      </c>
      <c r="BM179" s="10" t="s">
        <v>340</v>
      </c>
    </row>
    <row r="180" s="26" customFormat="true" ht="16.5" hidden="false" customHeight="true" outlineLevel="0" collapsed="false">
      <c r="B180" s="164"/>
      <c r="C180" s="165" t="s">
        <v>341</v>
      </c>
      <c r="D180" s="165" t="s">
        <v>130</v>
      </c>
      <c r="E180" s="166" t="s">
        <v>342</v>
      </c>
      <c r="F180" s="167" t="s">
        <v>343</v>
      </c>
      <c r="G180" s="168" t="s">
        <v>205</v>
      </c>
      <c r="H180" s="169" t="n">
        <v>0.455</v>
      </c>
      <c r="I180" s="170"/>
      <c r="J180" s="170" t="n">
        <f aca="false">ROUND(I180*H180,2)</f>
        <v>0</v>
      </c>
      <c r="K180" s="167" t="s">
        <v>134</v>
      </c>
      <c r="L180" s="27"/>
      <c r="M180" s="171"/>
      <c r="N180" s="172" t="s">
        <v>43</v>
      </c>
      <c r="O180" s="173" t="n">
        <v>37.23</v>
      </c>
      <c r="P180" s="173" t="n">
        <f aca="false">O180*H180</f>
        <v>16.93965</v>
      </c>
      <c r="Q180" s="173" t="n">
        <v>0.50375</v>
      </c>
      <c r="R180" s="173" t="n">
        <f aca="false">Q180*H180</f>
        <v>0.22920625</v>
      </c>
      <c r="S180" s="173" t="n">
        <v>2.5</v>
      </c>
      <c r="T180" s="174" t="n">
        <f aca="false">S180*H180</f>
        <v>1.1375</v>
      </c>
      <c r="AR180" s="10" t="s">
        <v>146</v>
      </c>
      <c r="AT180" s="10" t="s">
        <v>130</v>
      </c>
      <c r="AU180" s="10" t="s">
        <v>82</v>
      </c>
      <c r="AY180" s="10" t="s">
        <v>127</v>
      </c>
      <c r="BE180" s="175" t="n">
        <f aca="false">IF(N180="základní",J180,0)</f>
        <v>0</v>
      </c>
      <c r="BF180" s="175" t="n">
        <f aca="false">IF(N180="snížená",J180,0)</f>
        <v>0</v>
      </c>
      <c r="BG180" s="175" t="n">
        <f aca="false">IF(N180="zákl. přenesená",J180,0)</f>
        <v>0</v>
      </c>
      <c r="BH180" s="175" t="n">
        <f aca="false">IF(N180="sníž. přenesená",J180,0)</f>
        <v>0</v>
      </c>
      <c r="BI180" s="175" t="n">
        <f aca="false">IF(N180="nulová",J180,0)</f>
        <v>0</v>
      </c>
      <c r="BJ180" s="10" t="s">
        <v>80</v>
      </c>
      <c r="BK180" s="175" t="n">
        <f aca="false">ROUND(I180*H180,2)</f>
        <v>0</v>
      </c>
      <c r="BL180" s="10" t="s">
        <v>146</v>
      </c>
      <c r="BM180" s="10" t="s">
        <v>344</v>
      </c>
    </row>
    <row r="181" s="182" customFormat="true" ht="12" hidden="false" customHeight="false" outlineLevel="0" collapsed="false">
      <c r="B181" s="183"/>
      <c r="D181" s="176" t="s">
        <v>207</v>
      </c>
      <c r="E181" s="184"/>
      <c r="F181" s="185" t="s">
        <v>208</v>
      </c>
      <c r="H181" s="184"/>
      <c r="L181" s="183"/>
      <c r="M181" s="186"/>
      <c r="N181" s="187"/>
      <c r="O181" s="187"/>
      <c r="P181" s="187"/>
      <c r="Q181" s="187"/>
      <c r="R181" s="187"/>
      <c r="S181" s="187"/>
      <c r="T181" s="188"/>
      <c r="AT181" s="184" t="s">
        <v>207</v>
      </c>
      <c r="AU181" s="184" t="s">
        <v>82</v>
      </c>
      <c r="AV181" s="182" t="s">
        <v>80</v>
      </c>
      <c r="AW181" s="182" t="s">
        <v>35</v>
      </c>
      <c r="AX181" s="182" t="s">
        <v>72</v>
      </c>
      <c r="AY181" s="184" t="s">
        <v>127</v>
      </c>
    </row>
    <row r="182" s="189" customFormat="true" ht="12" hidden="false" customHeight="false" outlineLevel="0" collapsed="false">
      <c r="B182" s="190"/>
      <c r="D182" s="176" t="s">
        <v>207</v>
      </c>
      <c r="E182" s="191"/>
      <c r="F182" s="192" t="s">
        <v>345</v>
      </c>
      <c r="H182" s="193" t="n">
        <v>0.455</v>
      </c>
      <c r="L182" s="190"/>
      <c r="M182" s="194"/>
      <c r="N182" s="195"/>
      <c r="O182" s="195"/>
      <c r="P182" s="195"/>
      <c r="Q182" s="195"/>
      <c r="R182" s="195"/>
      <c r="S182" s="195"/>
      <c r="T182" s="196"/>
      <c r="AT182" s="191" t="s">
        <v>207</v>
      </c>
      <c r="AU182" s="191" t="s">
        <v>82</v>
      </c>
      <c r="AV182" s="189" t="s">
        <v>82</v>
      </c>
      <c r="AW182" s="189" t="s">
        <v>35</v>
      </c>
      <c r="AX182" s="189" t="s">
        <v>80</v>
      </c>
      <c r="AY182" s="191" t="s">
        <v>127</v>
      </c>
    </row>
    <row r="183" s="26" customFormat="true" ht="16.5" hidden="false" customHeight="true" outlineLevel="0" collapsed="false">
      <c r="B183" s="164"/>
      <c r="C183" s="165" t="s">
        <v>346</v>
      </c>
      <c r="D183" s="165" t="s">
        <v>130</v>
      </c>
      <c r="E183" s="166" t="s">
        <v>347</v>
      </c>
      <c r="F183" s="167" t="s">
        <v>348</v>
      </c>
      <c r="G183" s="168" t="s">
        <v>205</v>
      </c>
      <c r="H183" s="169" t="n">
        <v>0.091</v>
      </c>
      <c r="I183" s="170"/>
      <c r="J183" s="170" t="n">
        <f aca="false">ROUND(I183*H183,2)</f>
        <v>0</v>
      </c>
      <c r="K183" s="167" t="s">
        <v>134</v>
      </c>
      <c r="L183" s="27"/>
      <c r="M183" s="171"/>
      <c r="N183" s="172" t="s">
        <v>43</v>
      </c>
      <c r="O183" s="173" t="n">
        <v>27.275</v>
      </c>
      <c r="P183" s="173" t="n">
        <f aca="false">O183*H183</f>
        <v>2.482025</v>
      </c>
      <c r="Q183" s="173" t="n">
        <v>0.50426</v>
      </c>
      <c r="R183" s="173" t="n">
        <f aca="false">Q183*H183</f>
        <v>0.04588766</v>
      </c>
      <c r="S183" s="173" t="n">
        <v>0</v>
      </c>
      <c r="T183" s="174" t="n">
        <f aca="false">S183*H183</f>
        <v>0</v>
      </c>
      <c r="AR183" s="10" t="s">
        <v>146</v>
      </c>
      <c r="AT183" s="10" t="s">
        <v>130</v>
      </c>
      <c r="AU183" s="10" t="s">
        <v>82</v>
      </c>
      <c r="AY183" s="10" t="s">
        <v>127</v>
      </c>
      <c r="BE183" s="175" t="n">
        <f aca="false">IF(N183="základní",J183,0)</f>
        <v>0</v>
      </c>
      <c r="BF183" s="175" t="n">
        <f aca="false">IF(N183="snížená",J183,0)</f>
        <v>0</v>
      </c>
      <c r="BG183" s="175" t="n">
        <f aca="false">IF(N183="zákl. přenesená",J183,0)</f>
        <v>0</v>
      </c>
      <c r="BH183" s="175" t="n">
        <f aca="false">IF(N183="sníž. přenesená",J183,0)</f>
        <v>0</v>
      </c>
      <c r="BI183" s="175" t="n">
        <f aca="false">IF(N183="nulová",J183,0)</f>
        <v>0</v>
      </c>
      <c r="BJ183" s="10" t="s">
        <v>80</v>
      </c>
      <c r="BK183" s="175" t="n">
        <f aca="false">ROUND(I183*H183,2)</f>
        <v>0</v>
      </c>
      <c r="BL183" s="10" t="s">
        <v>146</v>
      </c>
      <c r="BM183" s="10" t="s">
        <v>349</v>
      </c>
    </row>
    <row r="184" s="182" customFormat="true" ht="12" hidden="false" customHeight="false" outlineLevel="0" collapsed="false">
      <c r="B184" s="183"/>
      <c r="D184" s="176" t="s">
        <v>207</v>
      </c>
      <c r="E184" s="184"/>
      <c r="F184" s="185" t="s">
        <v>208</v>
      </c>
      <c r="H184" s="184"/>
      <c r="L184" s="183"/>
      <c r="M184" s="186"/>
      <c r="N184" s="187"/>
      <c r="O184" s="187"/>
      <c r="P184" s="187"/>
      <c r="Q184" s="187"/>
      <c r="R184" s="187"/>
      <c r="S184" s="187"/>
      <c r="T184" s="188"/>
      <c r="AT184" s="184" t="s">
        <v>207</v>
      </c>
      <c r="AU184" s="184" t="s">
        <v>82</v>
      </c>
      <c r="AV184" s="182" t="s">
        <v>80</v>
      </c>
      <c r="AW184" s="182" t="s">
        <v>35</v>
      </c>
      <c r="AX184" s="182" t="s">
        <v>72</v>
      </c>
      <c r="AY184" s="184" t="s">
        <v>127</v>
      </c>
    </row>
    <row r="185" s="189" customFormat="true" ht="12" hidden="false" customHeight="false" outlineLevel="0" collapsed="false">
      <c r="B185" s="190"/>
      <c r="D185" s="176" t="s">
        <v>207</v>
      </c>
      <c r="E185" s="191"/>
      <c r="F185" s="192" t="s">
        <v>350</v>
      </c>
      <c r="H185" s="193" t="n">
        <v>0.091</v>
      </c>
      <c r="L185" s="190"/>
      <c r="M185" s="194"/>
      <c r="N185" s="195"/>
      <c r="O185" s="195"/>
      <c r="P185" s="195"/>
      <c r="Q185" s="195"/>
      <c r="R185" s="195"/>
      <c r="S185" s="195"/>
      <c r="T185" s="196"/>
      <c r="AT185" s="191" t="s">
        <v>207</v>
      </c>
      <c r="AU185" s="191" t="s">
        <v>82</v>
      </c>
      <c r="AV185" s="189" t="s">
        <v>82</v>
      </c>
      <c r="AW185" s="189" t="s">
        <v>35</v>
      </c>
      <c r="AX185" s="189" t="s">
        <v>80</v>
      </c>
      <c r="AY185" s="191" t="s">
        <v>127</v>
      </c>
    </row>
    <row r="186" s="26" customFormat="true" ht="16.5" hidden="false" customHeight="true" outlineLevel="0" collapsed="false">
      <c r="B186" s="164"/>
      <c r="C186" s="205" t="s">
        <v>351</v>
      </c>
      <c r="D186" s="205" t="s">
        <v>228</v>
      </c>
      <c r="E186" s="206" t="s">
        <v>352</v>
      </c>
      <c r="F186" s="207" t="s">
        <v>353</v>
      </c>
      <c r="G186" s="208" t="s">
        <v>218</v>
      </c>
      <c r="H186" s="209" t="n">
        <v>0.218</v>
      </c>
      <c r="I186" s="210"/>
      <c r="J186" s="210" t="n">
        <f aca="false">ROUND(I186*H186,2)</f>
        <v>0</v>
      </c>
      <c r="K186" s="207"/>
      <c r="L186" s="211"/>
      <c r="M186" s="212"/>
      <c r="N186" s="213" t="s">
        <v>43</v>
      </c>
      <c r="O186" s="173" t="n">
        <v>0</v>
      </c>
      <c r="P186" s="173" t="n">
        <f aca="false">O186*H186</f>
        <v>0</v>
      </c>
      <c r="Q186" s="173" t="n">
        <v>1</v>
      </c>
      <c r="R186" s="173" t="n">
        <f aca="false">Q186*H186</f>
        <v>0.218</v>
      </c>
      <c r="S186" s="173" t="n">
        <v>0</v>
      </c>
      <c r="T186" s="174" t="n">
        <f aca="false">S186*H186</f>
        <v>0</v>
      </c>
      <c r="AR186" s="10" t="s">
        <v>168</v>
      </c>
      <c r="AT186" s="10" t="s">
        <v>228</v>
      </c>
      <c r="AU186" s="10" t="s">
        <v>82</v>
      </c>
      <c r="AY186" s="10" t="s">
        <v>127</v>
      </c>
      <c r="BE186" s="175" t="n">
        <f aca="false">IF(N186="základní",J186,0)</f>
        <v>0</v>
      </c>
      <c r="BF186" s="175" t="n">
        <f aca="false">IF(N186="snížená",J186,0)</f>
        <v>0</v>
      </c>
      <c r="BG186" s="175" t="n">
        <f aca="false">IF(N186="zákl. přenesená",J186,0)</f>
        <v>0</v>
      </c>
      <c r="BH186" s="175" t="n">
        <f aca="false">IF(N186="sníž. přenesená",J186,0)</f>
        <v>0</v>
      </c>
      <c r="BI186" s="175" t="n">
        <f aca="false">IF(N186="nulová",J186,0)</f>
        <v>0</v>
      </c>
      <c r="BJ186" s="10" t="s">
        <v>80</v>
      </c>
      <c r="BK186" s="175" t="n">
        <f aca="false">ROUND(I186*H186,2)</f>
        <v>0</v>
      </c>
      <c r="BL186" s="10" t="s">
        <v>146</v>
      </c>
      <c r="BM186" s="10" t="s">
        <v>354</v>
      </c>
    </row>
    <row r="187" s="189" customFormat="true" ht="12" hidden="false" customHeight="false" outlineLevel="0" collapsed="false">
      <c r="B187" s="190"/>
      <c r="D187" s="176" t="s">
        <v>207</v>
      </c>
      <c r="E187" s="191"/>
      <c r="F187" s="192" t="s">
        <v>355</v>
      </c>
      <c r="H187" s="193" t="n">
        <v>0.218</v>
      </c>
      <c r="L187" s="190"/>
      <c r="M187" s="194"/>
      <c r="N187" s="195"/>
      <c r="O187" s="195"/>
      <c r="P187" s="195"/>
      <c r="Q187" s="195"/>
      <c r="R187" s="195"/>
      <c r="S187" s="195"/>
      <c r="T187" s="196"/>
      <c r="AT187" s="191" t="s">
        <v>207</v>
      </c>
      <c r="AU187" s="191" t="s">
        <v>82</v>
      </c>
      <c r="AV187" s="189" t="s">
        <v>82</v>
      </c>
      <c r="AW187" s="189" t="s">
        <v>35</v>
      </c>
      <c r="AX187" s="189" t="s">
        <v>80</v>
      </c>
      <c r="AY187" s="191" t="s">
        <v>127</v>
      </c>
    </row>
    <row r="188" s="26" customFormat="true" ht="25.5" hidden="false" customHeight="true" outlineLevel="0" collapsed="false">
      <c r="B188" s="164"/>
      <c r="C188" s="165" t="s">
        <v>356</v>
      </c>
      <c r="D188" s="165" t="s">
        <v>130</v>
      </c>
      <c r="E188" s="166" t="s">
        <v>357</v>
      </c>
      <c r="F188" s="167" t="s">
        <v>358</v>
      </c>
      <c r="G188" s="168" t="s">
        <v>240</v>
      </c>
      <c r="H188" s="169" t="n">
        <v>1</v>
      </c>
      <c r="I188" s="170"/>
      <c r="J188" s="170" t="n">
        <f aca="false">ROUND(I188*H188,2)</f>
        <v>0</v>
      </c>
      <c r="K188" s="167"/>
      <c r="L188" s="27"/>
      <c r="M188" s="171"/>
      <c r="N188" s="172" t="s">
        <v>43</v>
      </c>
      <c r="O188" s="173" t="n">
        <v>0</v>
      </c>
      <c r="P188" s="173" t="n">
        <f aca="false">O188*H188</f>
        <v>0</v>
      </c>
      <c r="Q188" s="173" t="n">
        <v>0</v>
      </c>
      <c r="R188" s="173" t="n">
        <f aca="false">Q188*H188</f>
        <v>0</v>
      </c>
      <c r="S188" s="173" t="n">
        <v>0</v>
      </c>
      <c r="T188" s="174" t="n">
        <f aca="false">S188*H188</f>
        <v>0</v>
      </c>
      <c r="AR188" s="10" t="s">
        <v>146</v>
      </c>
      <c r="AT188" s="10" t="s">
        <v>130</v>
      </c>
      <c r="AU188" s="10" t="s">
        <v>82</v>
      </c>
      <c r="AY188" s="10" t="s">
        <v>127</v>
      </c>
      <c r="BE188" s="175" t="n">
        <f aca="false">IF(N188="základní",J188,0)</f>
        <v>0</v>
      </c>
      <c r="BF188" s="175" t="n">
        <f aca="false">IF(N188="snížená",J188,0)</f>
        <v>0</v>
      </c>
      <c r="BG188" s="175" t="n">
        <f aca="false">IF(N188="zákl. přenesená",J188,0)</f>
        <v>0</v>
      </c>
      <c r="BH188" s="175" t="n">
        <f aca="false">IF(N188="sníž. přenesená",J188,0)</f>
        <v>0</v>
      </c>
      <c r="BI188" s="175" t="n">
        <f aca="false">IF(N188="nulová",J188,0)</f>
        <v>0</v>
      </c>
      <c r="BJ188" s="10" t="s">
        <v>80</v>
      </c>
      <c r="BK188" s="175" t="n">
        <f aca="false">ROUND(I188*H188,2)</f>
        <v>0</v>
      </c>
      <c r="BL188" s="10" t="s">
        <v>146</v>
      </c>
      <c r="BM188" s="10" t="s">
        <v>359</v>
      </c>
    </row>
    <row r="189" s="182" customFormat="true" ht="12" hidden="false" customHeight="false" outlineLevel="0" collapsed="false">
      <c r="B189" s="183"/>
      <c r="D189" s="176" t="s">
        <v>207</v>
      </c>
      <c r="E189" s="184"/>
      <c r="F189" s="185" t="s">
        <v>208</v>
      </c>
      <c r="H189" s="184"/>
      <c r="L189" s="183"/>
      <c r="M189" s="186"/>
      <c r="N189" s="187"/>
      <c r="O189" s="187"/>
      <c r="P189" s="187"/>
      <c r="Q189" s="187"/>
      <c r="R189" s="187"/>
      <c r="S189" s="187"/>
      <c r="T189" s="188"/>
      <c r="AT189" s="184" t="s">
        <v>207</v>
      </c>
      <c r="AU189" s="184" t="s">
        <v>82</v>
      </c>
      <c r="AV189" s="182" t="s">
        <v>80</v>
      </c>
      <c r="AW189" s="182" t="s">
        <v>35</v>
      </c>
      <c r="AX189" s="182" t="s">
        <v>72</v>
      </c>
      <c r="AY189" s="184" t="s">
        <v>127</v>
      </c>
    </row>
    <row r="190" s="189" customFormat="true" ht="12" hidden="false" customHeight="false" outlineLevel="0" collapsed="false">
      <c r="B190" s="190"/>
      <c r="D190" s="176" t="s">
        <v>207</v>
      </c>
      <c r="E190" s="191"/>
      <c r="F190" s="192" t="s">
        <v>360</v>
      </c>
      <c r="H190" s="193" t="n">
        <v>1</v>
      </c>
      <c r="L190" s="190"/>
      <c r="M190" s="194"/>
      <c r="N190" s="195"/>
      <c r="O190" s="195"/>
      <c r="P190" s="195"/>
      <c r="Q190" s="195"/>
      <c r="R190" s="195"/>
      <c r="S190" s="195"/>
      <c r="T190" s="196"/>
      <c r="AT190" s="191" t="s">
        <v>207</v>
      </c>
      <c r="AU190" s="191" t="s">
        <v>82</v>
      </c>
      <c r="AV190" s="189" t="s">
        <v>82</v>
      </c>
      <c r="AW190" s="189" t="s">
        <v>35</v>
      </c>
      <c r="AX190" s="189" t="s">
        <v>80</v>
      </c>
      <c r="AY190" s="191" t="s">
        <v>127</v>
      </c>
    </row>
    <row r="191" s="151" customFormat="true" ht="29.85" hidden="false" customHeight="true" outlineLevel="0" collapsed="false">
      <c r="B191" s="152"/>
      <c r="D191" s="153" t="s">
        <v>71</v>
      </c>
      <c r="E191" s="162" t="s">
        <v>361</v>
      </c>
      <c r="F191" s="162" t="s">
        <v>362</v>
      </c>
      <c r="J191" s="163" t="n">
        <f aca="false">BK191</f>
        <v>0</v>
      </c>
      <c r="L191" s="152"/>
      <c r="M191" s="156"/>
      <c r="N191" s="157"/>
      <c r="O191" s="157"/>
      <c r="P191" s="158" t="n">
        <f aca="false">SUM(P192:P240)</f>
        <v>202.816</v>
      </c>
      <c r="Q191" s="157"/>
      <c r="R191" s="158" t="n">
        <f aca="false">SUM(R192:R240)</f>
        <v>1.4608</v>
      </c>
      <c r="S191" s="157"/>
      <c r="T191" s="159" t="n">
        <f aca="false">SUM(T192:T240)</f>
        <v>0</v>
      </c>
      <c r="AR191" s="153" t="s">
        <v>80</v>
      </c>
      <c r="AT191" s="160" t="s">
        <v>71</v>
      </c>
      <c r="AU191" s="160" t="s">
        <v>80</v>
      </c>
      <c r="AY191" s="153" t="s">
        <v>127</v>
      </c>
      <c r="BK191" s="161" t="n">
        <f aca="false">SUM(BK192:BK240)</f>
        <v>0</v>
      </c>
    </row>
    <row r="192" s="26" customFormat="true" ht="16.5" hidden="false" customHeight="true" outlineLevel="0" collapsed="false">
      <c r="B192" s="164"/>
      <c r="C192" s="165" t="s">
        <v>363</v>
      </c>
      <c r="D192" s="165" t="s">
        <v>130</v>
      </c>
      <c r="E192" s="166" t="s">
        <v>364</v>
      </c>
      <c r="F192" s="167" t="s">
        <v>365</v>
      </c>
      <c r="G192" s="168" t="s">
        <v>257</v>
      </c>
      <c r="H192" s="169" t="n">
        <v>127.95</v>
      </c>
      <c r="I192" s="170"/>
      <c r="J192" s="170" t="n">
        <f aca="false">ROUND(I192*H192,2)</f>
        <v>0</v>
      </c>
      <c r="K192" s="167" t="s">
        <v>134</v>
      </c>
      <c r="L192" s="27"/>
      <c r="M192" s="171"/>
      <c r="N192" s="172" t="s">
        <v>43</v>
      </c>
      <c r="O192" s="173" t="n">
        <v>0.46</v>
      </c>
      <c r="P192" s="173" t="n">
        <f aca="false">O192*H192</f>
        <v>58.857</v>
      </c>
      <c r="Q192" s="173" t="n">
        <v>0</v>
      </c>
      <c r="R192" s="173" t="n">
        <f aca="false">Q192*H192</f>
        <v>0</v>
      </c>
      <c r="S192" s="173" t="n">
        <v>0</v>
      </c>
      <c r="T192" s="174" t="n">
        <f aca="false">S192*H192</f>
        <v>0</v>
      </c>
      <c r="AR192" s="10" t="s">
        <v>146</v>
      </c>
      <c r="AT192" s="10" t="s">
        <v>130</v>
      </c>
      <c r="AU192" s="10" t="s">
        <v>82</v>
      </c>
      <c r="AY192" s="10" t="s">
        <v>127</v>
      </c>
      <c r="BE192" s="175" t="n">
        <f aca="false">IF(N192="základní",J192,0)</f>
        <v>0</v>
      </c>
      <c r="BF192" s="175" t="n">
        <f aca="false">IF(N192="snížená",J192,0)</f>
        <v>0</v>
      </c>
      <c r="BG192" s="175" t="n">
        <f aca="false">IF(N192="zákl. přenesená",J192,0)</f>
        <v>0</v>
      </c>
      <c r="BH192" s="175" t="n">
        <f aca="false">IF(N192="sníž. přenesená",J192,0)</f>
        <v>0</v>
      </c>
      <c r="BI192" s="175" t="n">
        <f aca="false">IF(N192="nulová",J192,0)</f>
        <v>0</v>
      </c>
      <c r="BJ192" s="10" t="s">
        <v>80</v>
      </c>
      <c r="BK192" s="175" t="n">
        <f aca="false">ROUND(I192*H192,2)</f>
        <v>0</v>
      </c>
      <c r="BL192" s="10" t="s">
        <v>146</v>
      </c>
      <c r="BM192" s="10" t="s">
        <v>366</v>
      </c>
    </row>
    <row r="193" s="182" customFormat="true" ht="12" hidden="false" customHeight="false" outlineLevel="0" collapsed="false">
      <c r="B193" s="183"/>
      <c r="D193" s="176" t="s">
        <v>207</v>
      </c>
      <c r="E193" s="184"/>
      <c r="F193" s="185" t="s">
        <v>208</v>
      </c>
      <c r="H193" s="184"/>
      <c r="L193" s="183"/>
      <c r="M193" s="186"/>
      <c r="N193" s="187"/>
      <c r="O193" s="187"/>
      <c r="P193" s="187"/>
      <c r="Q193" s="187"/>
      <c r="R193" s="187"/>
      <c r="S193" s="187"/>
      <c r="T193" s="188"/>
      <c r="AT193" s="184" t="s">
        <v>207</v>
      </c>
      <c r="AU193" s="184" t="s">
        <v>82</v>
      </c>
      <c r="AV193" s="182" t="s">
        <v>80</v>
      </c>
      <c r="AW193" s="182" t="s">
        <v>35</v>
      </c>
      <c r="AX193" s="182" t="s">
        <v>72</v>
      </c>
      <c r="AY193" s="184" t="s">
        <v>127</v>
      </c>
    </row>
    <row r="194" s="189" customFormat="true" ht="12" hidden="false" customHeight="false" outlineLevel="0" collapsed="false">
      <c r="B194" s="190"/>
      <c r="D194" s="176" t="s">
        <v>207</v>
      </c>
      <c r="E194" s="191"/>
      <c r="F194" s="192" t="s">
        <v>367</v>
      </c>
      <c r="H194" s="193" t="n">
        <v>28.05</v>
      </c>
      <c r="L194" s="190"/>
      <c r="M194" s="194"/>
      <c r="N194" s="195"/>
      <c r="O194" s="195"/>
      <c r="P194" s="195"/>
      <c r="Q194" s="195"/>
      <c r="R194" s="195"/>
      <c r="S194" s="195"/>
      <c r="T194" s="196"/>
      <c r="AT194" s="191" t="s">
        <v>207</v>
      </c>
      <c r="AU194" s="191" t="s">
        <v>82</v>
      </c>
      <c r="AV194" s="189" t="s">
        <v>82</v>
      </c>
      <c r="AW194" s="189" t="s">
        <v>35</v>
      </c>
      <c r="AX194" s="189" t="s">
        <v>72</v>
      </c>
      <c r="AY194" s="191" t="s">
        <v>127</v>
      </c>
    </row>
    <row r="195" s="189" customFormat="true" ht="12" hidden="false" customHeight="false" outlineLevel="0" collapsed="false">
      <c r="B195" s="190"/>
      <c r="D195" s="176" t="s">
        <v>207</v>
      </c>
      <c r="E195" s="191"/>
      <c r="F195" s="192" t="s">
        <v>368</v>
      </c>
      <c r="H195" s="193" t="n">
        <v>19.5</v>
      </c>
      <c r="L195" s="190"/>
      <c r="M195" s="194"/>
      <c r="N195" s="195"/>
      <c r="O195" s="195"/>
      <c r="P195" s="195"/>
      <c r="Q195" s="195"/>
      <c r="R195" s="195"/>
      <c r="S195" s="195"/>
      <c r="T195" s="196"/>
      <c r="AT195" s="191" t="s">
        <v>207</v>
      </c>
      <c r="AU195" s="191" t="s">
        <v>82</v>
      </c>
      <c r="AV195" s="189" t="s">
        <v>82</v>
      </c>
      <c r="AW195" s="189" t="s">
        <v>35</v>
      </c>
      <c r="AX195" s="189" t="s">
        <v>72</v>
      </c>
      <c r="AY195" s="191" t="s">
        <v>127</v>
      </c>
    </row>
    <row r="196" s="182" customFormat="true" ht="12" hidden="false" customHeight="false" outlineLevel="0" collapsed="false">
      <c r="B196" s="183"/>
      <c r="D196" s="176" t="s">
        <v>207</v>
      </c>
      <c r="E196" s="184"/>
      <c r="F196" s="185" t="s">
        <v>309</v>
      </c>
      <c r="H196" s="184"/>
      <c r="L196" s="183"/>
      <c r="M196" s="186"/>
      <c r="N196" s="187"/>
      <c r="O196" s="187"/>
      <c r="P196" s="187"/>
      <c r="Q196" s="187"/>
      <c r="R196" s="187"/>
      <c r="S196" s="187"/>
      <c r="T196" s="188"/>
      <c r="AT196" s="184" t="s">
        <v>207</v>
      </c>
      <c r="AU196" s="184" t="s">
        <v>82</v>
      </c>
      <c r="AV196" s="182" t="s">
        <v>80</v>
      </c>
      <c r="AW196" s="182" t="s">
        <v>35</v>
      </c>
      <c r="AX196" s="182" t="s">
        <v>72</v>
      </c>
      <c r="AY196" s="184" t="s">
        <v>127</v>
      </c>
    </row>
    <row r="197" s="189" customFormat="true" ht="12" hidden="false" customHeight="false" outlineLevel="0" collapsed="false">
      <c r="B197" s="190"/>
      <c r="D197" s="176" t="s">
        <v>207</v>
      </c>
      <c r="E197" s="191"/>
      <c r="F197" s="192" t="s">
        <v>369</v>
      </c>
      <c r="H197" s="193" t="n">
        <v>80.4</v>
      </c>
      <c r="L197" s="190"/>
      <c r="M197" s="194"/>
      <c r="N197" s="195"/>
      <c r="O197" s="195"/>
      <c r="P197" s="195"/>
      <c r="Q197" s="195"/>
      <c r="R197" s="195"/>
      <c r="S197" s="195"/>
      <c r="T197" s="196"/>
      <c r="AT197" s="191" t="s">
        <v>207</v>
      </c>
      <c r="AU197" s="191" t="s">
        <v>82</v>
      </c>
      <c r="AV197" s="189" t="s">
        <v>82</v>
      </c>
      <c r="AW197" s="189" t="s">
        <v>35</v>
      </c>
      <c r="AX197" s="189" t="s">
        <v>72</v>
      </c>
      <c r="AY197" s="191" t="s">
        <v>127</v>
      </c>
    </row>
    <row r="198" s="197" customFormat="true" ht="12" hidden="false" customHeight="false" outlineLevel="0" collapsed="false">
      <c r="B198" s="198"/>
      <c r="D198" s="176" t="s">
        <v>207</v>
      </c>
      <c r="E198" s="199"/>
      <c r="F198" s="200" t="s">
        <v>227</v>
      </c>
      <c r="H198" s="201" t="n">
        <v>127.95</v>
      </c>
      <c r="L198" s="198"/>
      <c r="M198" s="202"/>
      <c r="N198" s="203"/>
      <c r="O198" s="203"/>
      <c r="P198" s="203"/>
      <c r="Q198" s="203"/>
      <c r="R198" s="203"/>
      <c r="S198" s="203"/>
      <c r="T198" s="204"/>
      <c r="AT198" s="199" t="s">
        <v>207</v>
      </c>
      <c r="AU198" s="199" t="s">
        <v>82</v>
      </c>
      <c r="AV198" s="197" t="s">
        <v>146</v>
      </c>
      <c r="AW198" s="197" t="s">
        <v>35</v>
      </c>
      <c r="AX198" s="197" t="s">
        <v>80</v>
      </c>
      <c r="AY198" s="199" t="s">
        <v>127</v>
      </c>
    </row>
    <row r="199" s="26" customFormat="true" ht="25.5" hidden="false" customHeight="true" outlineLevel="0" collapsed="false">
      <c r="B199" s="164"/>
      <c r="C199" s="165" t="s">
        <v>370</v>
      </c>
      <c r="D199" s="165" t="s">
        <v>130</v>
      </c>
      <c r="E199" s="166" t="s">
        <v>371</v>
      </c>
      <c r="F199" s="167" t="s">
        <v>372</v>
      </c>
      <c r="G199" s="168" t="s">
        <v>257</v>
      </c>
      <c r="H199" s="169" t="n">
        <v>19192.5</v>
      </c>
      <c r="I199" s="170"/>
      <c r="J199" s="170" t="n">
        <f aca="false">ROUND(I199*H199,2)</f>
        <v>0</v>
      </c>
      <c r="K199" s="167" t="s">
        <v>134</v>
      </c>
      <c r="L199" s="27"/>
      <c r="M199" s="171"/>
      <c r="N199" s="172" t="s">
        <v>43</v>
      </c>
      <c r="O199" s="173" t="n">
        <v>0</v>
      </c>
      <c r="P199" s="173" t="n">
        <f aca="false">O199*H199</f>
        <v>0</v>
      </c>
      <c r="Q199" s="173" t="n">
        <v>0</v>
      </c>
      <c r="R199" s="173" t="n">
        <f aca="false">Q199*H199</f>
        <v>0</v>
      </c>
      <c r="S199" s="173" t="n">
        <v>0</v>
      </c>
      <c r="T199" s="174" t="n">
        <f aca="false">S199*H199</f>
        <v>0</v>
      </c>
      <c r="AR199" s="10" t="s">
        <v>146</v>
      </c>
      <c r="AT199" s="10" t="s">
        <v>130</v>
      </c>
      <c r="AU199" s="10" t="s">
        <v>82</v>
      </c>
      <c r="AY199" s="10" t="s">
        <v>127</v>
      </c>
      <c r="BE199" s="175" t="n">
        <f aca="false">IF(N199="základní",J199,0)</f>
        <v>0</v>
      </c>
      <c r="BF199" s="175" t="n">
        <f aca="false">IF(N199="snížená",J199,0)</f>
        <v>0</v>
      </c>
      <c r="BG199" s="175" t="n">
        <f aca="false">IF(N199="zákl. přenesená",J199,0)</f>
        <v>0</v>
      </c>
      <c r="BH199" s="175" t="n">
        <f aca="false">IF(N199="sníž. přenesená",J199,0)</f>
        <v>0</v>
      </c>
      <c r="BI199" s="175" t="n">
        <f aca="false">IF(N199="nulová",J199,0)</f>
        <v>0</v>
      </c>
      <c r="BJ199" s="10" t="s">
        <v>80</v>
      </c>
      <c r="BK199" s="175" t="n">
        <f aca="false">ROUND(I199*H199,2)</f>
        <v>0</v>
      </c>
      <c r="BL199" s="10" t="s">
        <v>146</v>
      </c>
      <c r="BM199" s="10" t="s">
        <v>373</v>
      </c>
    </row>
    <row r="200" s="189" customFormat="true" ht="12" hidden="false" customHeight="false" outlineLevel="0" collapsed="false">
      <c r="B200" s="190"/>
      <c r="D200" s="176" t="s">
        <v>207</v>
      </c>
      <c r="E200" s="191"/>
      <c r="F200" s="192" t="s">
        <v>374</v>
      </c>
      <c r="H200" s="193" t="n">
        <v>19192.5</v>
      </c>
      <c r="L200" s="190"/>
      <c r="M200" s="194"/>
      <c r="N200" s="195"/>
      <c r="O200" s="195"/>
      <c r="P200" s="195"/>
      <c r="Q200" s="195"/>
      <c r="R200" s="195"/>
      <c r="S200" s="195"/>
      <c r="T200" s="196"/>
      <c r="AT200" s="191" t="s">
        <v>207</v>
      </c>
      <c r="AU200" s="191" t="s">
        <v>82</v>
      </c>
      <c r="AV200" s="189" t="s">
        <v>82</v>
      </c>
      <c r="AW200" s="189" t="s">
        <v>35</v>
      </c>
      <c r="AX200" s="189" t="s">
        <v>80</v>
      </c>
      <c r="AY200" s="191" t="s">
        <v>127</v>
      </c>
    </row>
    <row r="201" s="26" customFormat="true" ht="16.5" hidden="false" customHeight="true" outlineLevel="0" collapsed="false">
      <c r="B201" s="164"/>
      <c r="C201" s="165" t="s">
        <v>375</v>
      </c>
      <c r="D201" s="165" t="s">
        <v>130</v>
      </c>
      <c r="E201" s="166" t="s">
        <v>376</v>
      </c>
      <c r="F201" s="167" t="s">
        <v>377</v>
      </c>
      <c r="G201" s="168" t="s">
        <v>257</v>
      </c>
      <c r="H201" s="169" t="n">
        <v>127.95</v>
      </c>
      <c r="I201" s="170"/>
      <c r="J201" s="170" t="n">
        <f aca="false">ROUND(I201*H201,2)</f>
        <v>0</v>
      </c>
      <c r="K201" s="167" t="s">
        <v>134</v>
      </c>
      <c r="L201" s="27"/>
      <c r="M201" s="171"/>
      <c r="N201" s="172" t="s">
        <v>43</v>
      </c>
      <c r="O201" s="173" t="n">
        <v>0.268</v>
      </c>
      <c r="P201" s="173" t="n">
        <f aca="false">O201*H201</f>
        <v>34.2906</v>
      </c>
      <c r="Q201" s="173" t="n">
        <v>0</v>
      </c>
      <c r="R201" s="173" t="n">
        <f aca="false">Q201*H201</f>
        <v>0</v>
      </c>
      <c r="S201" s="173" t="n">
        <v>0</v>
      </c>
      <c r="T201" s="174" t="n">
        <f aca="false">S201*H201</f>
        <v>0</v>
      </c>
      <c r="AR201" s="10" t="s">
        <v>146</v>
      </c>
      <c r="AT201" s="10" t="s">
        <v>130</v>
      </c>
      <c r="AU201" s="10" t="s">
        <v>82</v>
      </c>
      <c r="AY201" s="10" t="s">
        <v>127</v>
      </c>
      <c r="BE201" s="175" t="n">
        <f aca="false">IF(N201="základní",J201,0)</f>
        <v>0</v>
      </c>
      <c r="BF201" s="175" t="n">
        <f aca="false">IF(N201="snížená",J201,0)</f>
        <v>0</v>
      </c>
      <c r="BG201" s="175" t="n">
        <f aca="false">IF(N201="zákl. přenesená",J201,0)</f>
        <v>0</v>
      </c>
      <c r="BH201" s="175" t="n">
        <f aca="false">IF(N201="sníž. přenesená",J201,0)</f>
        <v>0</v>
      </c>
      <c r="BI201" s="175" t="n">
        <f aca="false">IF(N201="nulová",J201,0)</f>
        <v>0</v>
      </c>
      <c r="BJ201" s="10" t="s">
        <v>80</v>
      </c>
      <c r="BK201" s="175" t="n">
        <f aca="false">ROUND(I201*H201,2)</f>
        <v>0</v>
      </c>
      <c r="BL201" s="10" t="s">
        <v>146</v>
      </c>
      <c r="BM201" s="10" t="s">
        <v>378</v>
      </c>
    </row>
    <row r="202" s="26" customFormat="true" ht="16.5" hidden="false" customHeight="true" outlineLevel="0" collapsed="false">
      <c r="B202" s="164"/>
      <c r="C202" s="165" t="s">
        <v>379</v>
      </c>
      <c r="D202" s="165" t="s">
        <v>130</v>
      </c>
      <c r="E202" s="166" t="s">
        <v>380</v>
      </c>
      <c r="F202" s="167" t="s">
        <v>381</v>
      </c>
      <c r="G202" s="168" t="s">
        <v>240</v>
      </c>
      <c r="H202" s="169" t="n">
        <v>230</v>
      </c>
      <c r="I202" s="170"/>
      <c r="J202" s="170" t="n">
        <f aca="false">ROUND(I202*H202,2)</f>
        <v>0</v>
      </c>
      <c r="K202" s="167"/>
      <c r="L202" s="27"/>
      <c r="M202" s="171"/>
      <c r="N202" s="172" t="s">
        <v>43</v>
      </c>
      <c r="O202" s="173" t="n">
        <v>0</v>
      </c>
      <c r="P202" s="173" t="n">
        <f aca="false">O202*H202</f>
        <v>0</v>
      </c>
      <c r="Q202" s="173" t="n">
        <v>0</v>
      </c>
      <c r="R202" s="173" t="n">
        <f aca="false">Q202*H202</f>
        <v>0</v>
      </c>
      <c r="S202" s="173" t="n">
        <v>0</v>
      </c>
      <c r="T202" s="174" t="n">
        <f aca="false">S202*H202</f>
        <v>0</v>
      </c>
      <c r="AR202" s="10" t="s">
        <v>146</v>
      </c>
      <c r="AT202" s="10" t="s">
        <v>130</v>
      </c>
      <c r="AU202" s="10" t="s">
        <v>82</v>
      </c>
      <c r="AY202" s="10" t="s">
        <v>127</v>
      </c>
      <c r="BE202" s="175" t="n">
        <f aca="false">IF(N202="základní",J202,0)</f>
        <v>0</v>
      </c>
      <c r="BF202" s="175" t="n">
        <f aca="false">IF(N202="snížená",J202,0)</f>
        <v>0</v>
      </c>
      <c r="BG202" s="175" t="n">
        <f aca="false">IF(N202="zákl. přenesená",J202,0)</f>
        <v>0</v>
      </c>
      <c r="BH202" s="175" t="n">
        <f aca="false">IF(N202="sníž. přenesená",J202,0)</f>
        <v>0</v>
      </c>
      <c r="BI202" s="175" t="n">
        <f aca="false">IF(N202="nulová",J202,0)</f>
        <v>0</v>
      </c>
      <c r="BJ202" s="10" t="s">
        <v>80</v>
      </c>
      <c r="BK202" s="175" t="n">
        <f aca="false">ROUND(I202*H202,2)</f>
        <v>0</v>
      </c>
      <c r="BL202" s="10" t="s">
        <v>146</v>
      </c>
      <c r="BM202" s="10" t="s">
        <v>382</v>
      </c>
    </row>
    <row r="203" s="26" customFormat="true" ht="24" hidden="false" customHeight="false" outlineLevel="0" collapsed="false">
      <c r="B203" s="27"/>
      <c r="D203" s="176" t="s">
        <v>140</v>
      </c>
      <c r="F203" s="177" t="s">
        <v>383</v>
      </c>
      <c r="L203" s="27"/>
      <c r="M203" s="178"/>
      <c r="N203" s="28"/>
      <c r="O203" s="28"/>
      <c r="P203" s="28"/>
      <c r="Q203" s="28"/>
      <c r="R203" s="28"/>
      <c r="S203" s="28"/>
      <c r="T203" s="67"/>
      <c r="AT203" s="10" t="s">
        <v>140</v>
      </c>
      <c r="AU203" s="10" t="s">
        <v>82</v>
      </c>
    </row>
    <row r="204" s="26" customFormat="true" ht="25.5" hidden="false" customHeight="true" outlineLevel="0" collapsed="false">
      <c r="B204" s="164"/>
      <c r="C204" s="165" t="s">
        <v>384</v>
      </c>
      <c r="D204" s="165" t="s">
        <v>130</v>
      </c>
      <c r="E204" s="166" t="s">
        <v>385</v>
      </c>
      <c r="F204" s="167" t="s">
        <v>386</v>
      </c>
      <c r="G204" s="168" t="s">
        <v>205</v>
      </c>
      <c r="H204" s="169" t="n">
        <v>106.2</v>
      </c>
      <c r="I204" s="170"/>
      <c r="J204" s="170" t="n">
        <f aca="false">ROUND(I204*H204,2)</f>
        <v>0</v>
      </c>
      <c r="K204" s="167" t="s">
        <v>134</v>
      </c>
      <c r="L204" s="27"/>
      <c r="M204" s="171"/>
      <c r="N204" s="172" t="s">
        <v>43</v>
      </c>
      <c r="O204" s="173" t="n">
        <v>0.095</v>
      </c>
      <c r="P204" s="173" t="n">
        <f aca="false">O204*H204</f>
        <v>10.089</v>
      </c>
      <c r="Q204" s="173" t="n">
        <v>0</v>
      </c>
      <c r="R204" s="173" t="n">
        <f aca="false">Q204*H204</f>
        <v>0</v>
      </c>
      <c r="S204" s="173" t="n">
        <v>0</v>
      </c>
      <c r="T204" s="174" t="n">
        <f aca="false">S204*H204</f>
        <v>0</v>
      </c>
      <c r="AR204" s="10" t="s">
        <v>146</v>
      </c>
      <c r="AT204" s="10" t="s">
        <v>130</v>
      </c>
      <c r="AU204" s="10" t="s">
        <v>82</v>
      </c>
      <c r="AY204" s="10" t="s">
        <v>127</v>
      </c>
      <c r="BE204" s="175" t="n">
        <f aca="false">IF(N204="základní",J204,0)</f>
        <v>0</v>
      </c>
      <c r="BF204" s="175" t="n">
        <f aca="false">IF(N204="snížená",J204,0)</f>
        <v>0</v>
      </c>
      <c r="BG204" s="175" t="n">
        <f aca="false">IF(N204="zákl. přenesená",J204,0)</f>
        <v>0</v>
      </c>
      <c r="BH204" s="175" t="n">
        <f aca="false">IF(N204="sníž. přenesená",J204,0)</f>
        <v>0</v>
      </c>
      <c r="BI204" s="175" t="n">
        <f aca="false">IF(N204="nulová",J204,0)</f>
        <v>0</v>
      </c>
      <c r="BJ204" s="10" t="s">
        <v>80</v>
      </c>
      <c r="BK204" s="175" t="n">
        <f aca="false">ROUND(I204*H204,2)</f>
        <v>0</v>
      </c>
      <c r="BL204" s="10" t="s">
        <v>146</v>
      </c>
      <c r="BM204" s="10" t="s">
        <v>387</v>
      </c>
    </row>
    <row r="205" s="182" customFormat="true" ht="12" hidden="false" customHeight="false" outlineLevel="0" collapsed="false">
      <c r="B205" s="183"/>
      <c r="D205" s="176" t="s">
        <v>207</v>
      </c>
      <c r="E205" s="184"/>
      <c r="F205" s="185" t="s">
        <v>388</v>
      </c>
      <c r="H205" s="184"/>
      <c r="L205" s="183"/>
      <c r="M205" s="186"/>
      <c r="N205" s="187"/>
      <c r="O205" s="187"/>
      <c r="P205" s="187"/>
      <c r="Q205" s="187"/>
      <c r="R205" s="187"/>
      <c r="S205" s="187"/>
      <c r="T205" s="188"/>
      <c r="AT205" s="184" t="s">
        <v>207</v>
      </c>
      <c r="AU205" s="184" t="s">
        <v>82</v>
      </c>
      <c r="AV205" s="182" t="s">
        <v>80</v>
      </c>
      <c r="AW205" s="182" t="s">
        <v>35</v>
      </c>
      <c r="AX205" s="182" t="s">
        <v>72</v>
      </c>
      <c r="AY205" s="184" t="s">
        <v>127</v>
      </c>
    </row>
    <row r="206" s="189" customFormat="true" ht="12" hidden="false" customHeight="false" outlineLevel="0" collapsed="false">
      <c r="B206" s="190"/>
      <c r="D206" s="176" t="s">
        <v>207</v>
      </c>
      <c r="E206" s="191"/>
      <c r="F206" s="192" t="s">
        <v>389</v>
      </c>
      <c r="H206" s="193" t="n">
        <v>119.475</v>
      </c>
      <c r="L206" s="190"/>
      <c r="M206" s="194"/>
      <c r="N206" s="195"/>
      <c r="O206" s="195"/>
      <c r="P206" s="195"/>
      <c r="Q206" s="195"/>
      <c r="R206" s="195"/>
      <c r="S206" s="195"/>
      <c r="T206" s="196"/>
      <c r="AT206" s="191" t="s">
        <v>207</v>
      </c>
      <c r="AU206" s="191" t="s">
        <v>82</v>
      </c>
      <c r="AV206" s="189" t="s">
        <v>82</v>
      </c>
      <c r="AW206" s="189" t="s">
        <v>35</v>
      </c>
      <c r="AX206" s="189" t="s">
        <v>72</v>
      </c>
      <c r="AY206" s="191" t="s">
        <v>127</v>
      </c>
    </row>
    <row r="207" s="189" customFormat="true" ht="12" hidden="false" customHeight="false" outlineLevel="0" collapsed="false">
      <c r="B207" s="190"/>
      <c r="D207" s="176" t="s">
        <v>207</v>
      </c>
      <c r="E207" s="191"/>
      <c r="F207" s="192" t="s">
        <v>390</v>
      </c>
      <c r="H207" s="193" t="n">
        <v>-13.275</v>
      </c>
      <c r="L207" s="190"/>
      <c r="M207" s="194"/>
      <c r="N207" s="195"/>
      <c r="O207" s="195"/>
      <c r="P207" s="195"/>
      <c r="Q207" s="195"/>
      <c r="R207" s="195"/>
      <c r="S207" s="195"/>
      <c r="T207" s="196"/>
      <c r="AT207" s="191" t="s">
        <v>207</v>
      </c>
      <c r="AU207" s="191" t="s">
        <v>82</v>
      </c>
      <c r="AV207" s="189" t="s">
        <v>82</v>
      </c>
      <c r="AW207" s="189" t="s">
        <v>35</v>
      </c>
      <c r="AX207" s="189" t="s">
        <v>72</v>
      </c>
      <c r="AY207" s="191" t="s">
        <v>127</v>
      </c>
    </row>
    <row r="208" s="197" customFormat="true" ht="12" hidden="false" customHeight="false" outlineLevel="0" collapsed="false">
      <c r="B208" s="198"/>
      <c r="D208" s="176" t="s">
        <v>207</v>
      </c>
      <c r="E208" s="199"/>
      <c r="F208" s="200" t="s">
        <v>227</v>
      </c>
      <c r="H208" s="201" t="n">
        <v>106.2</v>
      </c>
      <c r="L208" s="198"/>
      <c r="M208" s="202"/>
      <c r="N208" s="203"/>
      <c r="O208" s="203"/>
      <c r="P208" s="203"/>
      <c r="Q208" s="203"/>
      <c r="R208" s="203"/>
      <c r="S208" s="203"/>
      <c r="T208" s="204"/>
      <c r="AT208" s="199" t="s">
        <v>207</v>
      </c>
      <c r="AU208" s="199" t="s">
        <v>82</v>
      </c>
      <c r="AV208" s="197" t="s">
        <v>146</v>
      </c>
      <c r="AW208" s="197" t="s">
        <v>35</v>
      </c>
      <c r="AX208" s="197" t="s">
        <v>80</v>
      </c>
      <c r="AY208" s="199" t="s">
        <v>127</v>
      </c>
    </row>
    <row r="209" s="26" customFormat="true" ht="25.5" hidden="false" customHeight="true" outlineLevel="0" collapsed="false">
      <c r="B209" s="164"/>
      <c r="C209" s="165" t="s">
        <v>391</v>
      </c>
      <c r="D209" s="165" t="s">
        <v>130</v>
      </c>
      <c r="E209" s="166" t="s">
        <v>392</v>
      </c>
      <c r="F209" s="167" t="s">
        <v>393</v>
      </c>
      <c r="G209" s="168" t="s">
        <v>205</v>
      </c>
      <c r="H209" s="169" t="n">
        <v>15930</v>
      </c>
      <c r="I209" s="170"/>
      <c r="J209" s="170" t="n">
        <f aca="false">ROUND(I209*H209,2)</f>
        <v>0</v>
      </c>
      <c r="K209" s="167" t="s">
        <v>134</v>
      </c>
      <c r="L209" s="27"/>
      <c r="M209" s="171"/>
      <c r="N209" s="172" t="s">
        <v>43</v>
      </c>
      <c r="O209" s="173" t="n">
        <v>0</v>
      </c>
      <c r="P209" s="173" t="n">
        <f aca="false">O209*H209</f>
        <v>0</v>
      </c>
      <c r="Q209" s="173" t="n">
        <v>0</v>
      </c>
      <c r="R209" s="173" t="n">
        <f aca="false">Q209*H209</f>
        <v>0</v>
      </c>
      <c r="S209" s="173" t="n">
        <v>0</v>
      </c>
      <c r="T209" s="174" t="n">
        <f aca="false">S209*H209</f>
        <v>0</v>
      </c>
      <c r="AR209" s="10" t="s">
        <v>146</v>
      </c>
      <c r="AT209" s="10" t="s">
        <v>130</v>
      </c>
      <c r="AU209" s="10" t="s">
        <v>82</v>
      </c>
      <c r="AY209" s="10" t="s">
        <v>127</v>
      </c>
      <c r="BE209" s="175" t="n">
        <f aca="false">IF(N209="základní",J209,0)</f>
        <v>0</v>
      </c>
      <c r="BF209" s="175" t="n">
        <f aca="false">IF(N209="snížená",J209,0)</f>
        <v>0</v>
      </c>
      <c r="BG209" s="175" t="n">
        <f aca="false">IF(N209="zákl. přenesená",J209,0)</f>
        <v>0</v>
      </c>
      <c r="BH209" s="175" t="n">
        <f aca="false">IF(N209="sníž. přenesená",J209,0)</f>
        <v>0</v>
      </c>
      <c r="BI209" s="175" t="n">
        <f aca="false">IF(N209="nulová",J209,0)</f>
        <v>0</v>
      </c>
      <c r="BJ209" s="10" t="s">
        <v>80</v>
      </c>
      <c r="BK209" s="175" t="n">
        <f aca="false">ROUND(I209*H209,2)</f>
        <v>0</v>
      </c>
      <c r="BL209" s="10" t="s">
        <v>146</v>
      </c>
      <c r="BM209" s="10" t="s">
        <v>394</v>
      </c>
    </row>
    <row r="210" s="189" customFormat="true" ht="12" hidden="false" customHeight="false" outlineLevel="0" collapsed="false">
      <c r="B210" s="190"/>
      <c r="D210" s="176" t="s">
        <v>207</v>
      </c>
      <c r="E210" s="191"/>
      <c r="F210" s="192" t="s">
        <v>395</v>
      </c>
      <c r="H210" s="193" t="n">
        <v>15930</v>
      </c>
      <c r="L210" s="190"/>
      <c r="M210" s="194"/>
      <c r="N210" s="195"/>
      <c r="O210" s="195"/>
      <c r="P210" s="195"/>
      <c r="Q210" s="195"/>
      <c r="R210" s="195"/>
      <c r="S210" s="195"/>
      <c r="T210" s="196"/>
      <c r="AT210" s="191" t="s">
        <v>207</v>
      </c>
      <c r="AU210" s="191" t="s">
        <v>82</v>
      </c>
      <c r="AV210" s="189" t="s">
        <v>82</v>
      </c>
      <c r="AW210" s="189" t="s">
        <v>35</v>
      </c>
      <c r="AX210" s="189" t="s">
        <v>80</v>
      </c>
      <c r="AY210" s="191" t="s">
        <v>127</v>
      </c>
    </row>
    <row r="211" s="26" customFormat="true" ht="25.5" hidden="false" customHeight="true" outlineLevel="0" collapsed="false">
      <c r="B211" s="164"/>
      <c r="C211" s="165" t="s">
        <v>396</v>
      </c>
      <c r="D211" s="165" t="s">
        <v>130</v>
      </c>
      <c r="E211" s="166" t="s">
        <v>397</v>
      </c>
      <c r="F211" s="167" t="s">
        <v>398</v>
      </c>
      <c r="G211" s="168" t="s">
        <v>205</v>
      </c>
      <c r="H211" s="169" t="n">
        <v>106.2</v>
      </c>
      <c r="I211" s="170"/>
      <c r="J211" s="170" t="n">
        <f aca="false">ROUND(I211*H211,2)</f>
        <v>0</v>
      </c>
      <c r="K211" s="167" t="s">
        <v>134</v>
      </c>
      <c r="L211" s="27"/>
      <c r="M211" s="171"/>
      <c r="N211" s="172" t="s">
        <v>43</v>
      </c>
      <c r="O211" s="173" t="n">
        <v>0.077</v>
      </c>
      <c r="P211" s="173" t="n">
        <f aca="false">O211*H211</f>
        <v>8.1774</v>
      </c>
      <c r="Q211" s="173" t="n">
        <v>0</v>
      </c>
      <c r="R211" s="173" t="n">
        <f aca="false">Q211*H211</f>
        <v>0</v>
      </c>
      <c r="S211" s="173" t="n">
        <v>0</v>
      </c>
      <c r="T211" s="174" t="n">
        <f aca="false">S211*H211</f>
        <v>0</v>
      </c>
      <c r="AR211" s="10" t="s">
        <v>146</v>
      </c>
      <c r="AT211" s="10" t="s">
        <v>130</v>
      </c>
      <c r="AU211" s="10" t="s">
        <v>82</v>
      </c>
      <c r="AY211" s="10" t="s">
        <v>127</v>
      </c>
      <c r="BE211" s="175" t="n">
        <f aca="false">IF(N211="základní",J211,0)</f>
        <v>0</v>
      </c>
      <c r="BF211" s="175" t="n">
        <f aca="false">IF(N211="snížená",J211,0)</f>
        <v>0</v>
      </c>
      <c r="BG211" s="175" t="n">
        <f aca="false">IF(N211="zákl. přenesená",J211,0)</f>
        <v>0</v>
      </c>
      <c r="BH211" s="175" t="n">
        <f aca="false">IF(N211="sníž. přenesená",J211,0)</f>
        <v>0</v>
      </c>
      <c r="BI211" s="175" t="n">
        <f aca="false">IF(N211="nulová",J211,0)</f>
        <v>0</v>
      </c>
      <c r="BJ211" s="10" t="s">
        <v>80</v>
      </c>
      <c r="BK211" s="175" t="n">
        <f aca="false">ROUND(I211*H211,2)</f>
        <v>0</v>
      </c>
      <c r="BL211" s="10" t="s">
        <v>146</v>
      </c>
      <c r="BM211" s="10" t="s">
        <v>399</v>
      </c>
    </row>
    <row r="212" s="26" customFormat="true" ht="25.5" hidden="false" customHeight="true" outlineLevel="0" collapsed="false">
      <c r="B212" s="164"/>
      <c r="C212" s="165" t="s">
        <v>400</v>
      </c>
      <c r="D212" s="165" t="s">
        <v>130</v>
      </c>
      <c r="E212" s="166" t="s">
        <v>401</v>
      </c>
      <c r="F212" s="167" t="s">
        <v>402</v>
      </c>
      <c r="G212" s="168" t="s">
        <v>205</v>
      </c>
      <c r="H212" s="169" t="n">
        <v>240</v>
      </c>
      <c r="I212" s="170"/>
      <c r="J212" s="170" t="n">
        <f aca="false">ROUND(I212*H212,2)</f>
        <v>0</v>
      </c>
      <c r="K212" s="167" t="s">
        <v>134</v>
      </c>
      <c r="L212" s="27"/>
      <c r="M212" s="171"/>
      <c r="N212" s="172" t="s">
        <v>43</v>
      </c>
      <c r="O212" s="173" t="n">
        <v>0.113</v>
      </c>
      <c r="P212" s="173" t="n">
        <f aca="false">O212*H212</f>
        <v>27.12</v>
      </c>
      <c r="Q212" s="173" t="n">
        <v>0</v>
      </c>
      <c r="R212" s="173" t="n">
        <f aca="false">Q212*H212</f>
        <v>0</v>
      </c>
      <c r="S212" s="173" t="n">
        <v>0</v>
      </c>
      <c r="T212" s="174" t="n">
        <f aca="false">S212*H212</f>
        <v>0</v>
      </c>
      <c r="AR212" s="10" t="s">
        <v>146</v>
      </c>
      <c r="AT212" s="10" t="s">
        <v>130</v>
      </c>
      <c r="AU212" s="10" t="s">
        <v>82</v>
      </c>
      <c r="AY212" s="10" t="s">
        <v>127</v>
      </c>
      <c r="BE212" s="175" t="n">
        <f aca="false">IF(N212="základní",J212,0)</f>
        <v>0</v>
      </c>
      <c r="BF212" s="175" t="n">
        <f aca="false">IF(N212="snížená",J212,0)</f>
        <v>0</v>
      </c>
      <c r="BG212" s="175" t="n">
        <f aca="false">IF(N212="zákl. přenesená",J212,0)</f>
        <v>0</v>
      </c>
      <c r="BH212" s="175" t="n">
        <f aca="false">IF(N212="sníž. přenesená",J212,0)</f>
        <v>0</v>
      </c>
      <c r="BI212" s="175" t="n">
        <f aca="false">IF(N212="nulová",J212,0)</f>
        <v>0</v>
      </c>
      <c r="BJ212" s="10" t="s">
        <v>80</v>
      </c>
      <c r="BK212" s="175" t="n">
        <f aca="false">ROUND(I212*H212,2)</f>
        <v>0</v>
      </c>
      <c r="BL212" s="10" t="s">
        <v>146</v>
      </c>
      <c r="BM212" s="10" t="s">
        <v>403</v>
      </c>
    </row>
    <row r="213" s="189" customFormat="true" ht="12" hidden="false" customHeight="false" outlineLevel="0" collapsed="false">
      <c r="B213" s="190"/>
      <c r="D213" s="176" t="s">
        <v>207</v>
      </c>
      <c r="E213" s="191"/>
      <c r="F213" s="192" t="s">
        <v>404</v>
      </c>
      <c r="H213" s="193" t="n">
        <v>240</v>
      </c>
      <c r="L213" s="190"/>
      <c r="M213" s="194"/>
      <c r="N213" s="195"/>
      <c r="O213" s="195"/>
      <c r="P213" s="195"/>
      <c r="Q213" s="195"/>
      <c r="R213" s="195"/>
      <c r="S213" s="195"/>
      <c r="T213" s="196"/>
      <c r="AT213" s="191" t="s">
        <v>207</v>
      </c>
      <c r="AU213" s="191" t="s">
        <v>82</v>
      </c>
      <c r="AV213" s="189" t="s">
        <v>82</v>
      </c>
      <c r="AW213" s="189" t="s">
        <v>35</v>
      </c>
      <c r="AX213" s="189" t="s">
        <v>80</v>
      </c>
      <c r="AY213" s="191" t="s">
        <v>127</v>
      </c>
    </row>
    <row r="214" s="26" customFormat="true" ht="25.5" hidden="false" customHeight="true" outlineLevel="0" collapsed="false">
      <c r="B214" s="164"/>
      <c r="C214" s="165" t="s">
        <v>405</v>
      </c>
      <c r="D214" s="165" t="s">
        <v>130</v>
      </c>
      <c r="E214" s="166" t="s">
        <v>406</v>
      </c>
      <c r="F214" s="167" t="s">
        <v>407</v>
      </c>
      <c r="G214" s="168" t="s">
        <v>205</v>
      </c>
      <c r="H214" s="169" t="n">
        <v>36000</v>
      </c>
      <c r="I214" s="170"/>
      <c r="J214" s="170" t="n">
        <f aca="false">ROUND(I214*H214,2)</f>
        <v>0</v>
      </c>
      <c r="K214" s="167" t="s">
        <v>134</v>
      </c>
      <c r="L214" s="27"/>
      <c r="M214" s="171"/>
      <c r="N214" s="172" t="s">
        <v>43</v>
      </c>
      <c r="O214" s="173" t="n">
        <v>0</v>
      </c>
      <c r="P214" s="173" t="n">
        <f aca="false">O214*H214</f>
        <v>0</v>
      </c>
      <c r="Q214" s="173" t="n">
        <v>0</v>
      </c>
      <c r="R214" s="173" t="n">
        <f aca="false">Q214*H214</f>
        <v>0</v>
      </c>
      <c r="S214" s="173" t="n">
        <v>0</v>
      </c>
      <c r="T214" s="174" t="n">
        <f aca="false">S214*H214</f>
        <v>0</v>
      </c>
      <c r="AR214" s="10" t="s">
        <v>146</v>
      </c>
      <c r="AT214" s="10" t="s">
        <v>130</v>
      </c>
      <c r="AU214" s="10" t="s">
        <v>82</v>
      </c>
      <c r="AY214" s="10" t="s">
        <v>127</v>
      </c>
      <c r="BE214" s="175" t="n">
        <f aca="false">IF(N214="základní",J214,0)</f>
        <v>0</v>
      </c>
      <c r="BF214" s="175" t="n">
        <f aca="false">IF(N214="snížená",J214,0)</f>
        <v>0</v>
      </c>
      <c r="BG214" s="175" t="n">
        <f aca="false">IF(N214="zákl. přenesená",J214,0)</f>
        <v>0</v>
      </c>
      <c r="BH214" s="175" t="n">
        <f aca="false">IF(N214="sníž. přenesená",J214,0)</f>
        <v>0</v>
      </c>
      <c r="BI214" s="175" t="n">
        <f aca="false">IF(N214="nulová",J214,0)</f>
        <v>0</v>
      </c>
      <c r="BJ214" s="10" t="s">
        <v>80</v>
      </c>
      <c r="BK214" s="175" t="n">
        <f aca="false">ROUND(I214*H214,2)</f>
        <v>0</v>
      </c>
      <c r="BL214" s="10" t="s">
        <v>146</v>
      </c>
      <c r="BM214" s="10" t="s">
        <v>408</v>
      </c>
    </row>
    <row r="215" s="189" customFormat="true" ht="12" hidden="false" customHeight="false" outlineLevel="0" collapsed="false">
      <c r="B215" s="190"/>
      <c r="D215" s="176" t="s">
        <v>207</v>
      </c>
      <c r="E215" s="191"/>
      <c r="F215" s="192" t="s">
        <v>409</v>
      </c>
      <c r="H215" s="193" t="n">
        <v>36000</v>
      </c>
      <c r="L215" s="190"/>
      <c r="M215" s="194"/>
      <c r="N215" s="195"/>
      <c r="O215" s="195"/>
      <c r="P215" s="195"/>
      <c r="Q215" s="195"/>
      <c r="R215" s="195"/>
      <c r="S215" s="195"/>
      <c r="T215" s="196"/>
      <c r="AT215" s="191" t="s">
        <v>207</v>
      </c>
      <c r="AU215" s="191" t="s">
        <v>82</v>
      </c>
      <c r="AV215" s="189" t="s">
        <v>82</v>
      </c>
      <c r="AW215" s="189" t="s">
        <v>35</v>
      </c>
      <c r="AX215" s="189" t="s">
        <v>80</v>
      </c>
      <c r="AY215" s="191" t="s">
        <v>127</v>
      </c>
    </row>
    <row r="216" s="26" customFormat="true" ht="25.5" hidden="false" customHeight="true" outlineLevel="0" collapsed="false">
      <c r="B216" s="164"/>
      <c r="C216" s="165" t="s">
        <v>410</v>
      </c>
      <c r="D216" s="165" t="s">
        <v>130</v>
      </c>
      <c r="E216" s="166" t="s">
        <v>411</v>
      </c>
      <c r="F216" s="167" t="s">
        <v>412</v>
      </c>
      <c r="G216" s="168" t="s">
        <v>205</v>
      </c>
      <c r="H216" s="169" t="n">
        <v>240</v>
      </c>
      <c r="I216" s="170"/>
      <c r="J216" s="170" t="n">
        <f aca="false">ROUND(I216*H216,2)</f>
        <v>0</v>
      </c>
      <c r="K216" s="167" t="s">
        <v>134</v>
      </c>
      <c r="L216" s="27"/>
      <c r="M216" s="171"/>
      <c r="N216" s="172" t="s">
        <v>43</v>
      </c>
      <c r="O216" s="173" t="n">
        <v>0.099</v>
      </c>
      <c r="P216" s="173" t="n">
        <f aca="false">O216*H216</f>
        <v>23.76</v>
      </c>
      <c r="Q216" s="173" t="n">
        <v>0</v>
      </c>
      <c r="R216" s="173" t="n">
        <f aca="false">Q216*H216</f>
        <v>0</v>
      </c>
      <c r="S216" s="173" t="n">
        <v>0</v>
      </c>
      <c r="T216" s="174" t="n">
        <f aca="false">S216*H216</f>
        <v>0</v>
      </c>
      <c r="AR216" s="10" t="s">
        <v>146</v>
      </c>
      <c r="AT216" s="10" t="s">
        <v>130</v>
      </c>
      <c r="AU216" s="10" t="s">
        <v>82</v>
      </c>
      <c r="AY216" s="10" t="s">
        <v>127</v>
      </c>
      <c r="BE216" s="175" t="n">
        <f aca="false">IF(N216="základní",J216,0)</f>
        <v>0</v>
      </c>
      <c r="BF216" s="175" t="n">
        <f aca="false">IF(N216="snížená",J216,0)</f>
        <v>0</v>
      </c>
      <c r="BG216" s="175" t="n">
        <f aca="false">IF(N216="zákl. přenesená",J216,0)</f>
        <v>0</v>
      </c>
      <c r="BH216" s="175" t="n">
        <f aca="false">IF(N216="sníž. přenesená",J216,0)</f>
        <v>0</v>
      </c>
      <c r="BI216" s="175" t="n">
        <f aca="false">IF(N216="nulová",J216,0)</f>
        <v>0</v>
      </c>
      <c r="BJ216" s="10" t="s">
        <v>80</v>
      </c>
      <c r="BK216" s="175" t="n">
        <f aca="false">ROUND(I216*H216,2)</f>
        <v>0</v>
      </c>
      <c r="BL216" s="10" t="s">
        <v>146</v>
      </c>
      <c r="BM216" s="10" t="s">
        <v>413</v>
      </c>
    </row>
    <row r="217" s="26" customFormat="true" ht="16.5" hidden="false" customHeight="true" outlineLevel="0" collapsed="false">
      <c r="B217" s="164"/>
      <c r="C217" s="165" t="s">
        <v>414</v>
      </c>
      <c r="D217" s="165" t="s">
        <v>130</v>
      </c>
      <c r="E217" s="166" t="s">
        <v>415</v>
      </c>
      <c r="F217" s="167" t="s">
        <v>416</v>
      </c>
      <c r="G217" s="168" t="s">
        <v>257</v>
      </c>
      <c r="H217" s="169" t="n">
        <v>415</v>
      </c>
      <c r="I217" s="170"/>
      <c r="J217" s="170" t="n">
        <f aca="false">ROUND(I217*H217,2)</f>
        <v>0</v>
      </c>
      <c r="K217" s="167" t="s">
        <v>134</v>
      </c>
      <c r="L217" s="27"/>
      <c r="M217" s="171"/>
      <c r="N217" s="172" t="s">
        <v>43</v>
      </c>
      <c r="O217" s="173" t="n">
        <v>0.049</v>
      </c>
      <c r="P217" s="173" t="n">
        <f aca="false">O217*H217</f>
        <v>20.335</v>
      </c>
      <c r="Q217" s="173" t="n">
        <v>0</v>
      </c>
      <c r="R217" s="173" t="n">
        <f aca="false">Q217*H217</f>
        <v>0</v>
      </c>
      <c r="S217" s="173" t="n">
        <v>0</v>
      </c>
      <c r="T217" s="174" t="n">
        <f aca="false">S217*H217</f>
        <v>0</v>
      </c>
      <c r="AR217" s="10" t="s">
        <v>146</v>
      </c>
      <c r="AT217" s="10" t="s">
        <v>130</v>
      </c>
      <c r="AU217" s="10" t="s">
        <v>82</v>
      </c>
      <c r="AY217" s="10" t="s">
        <v>127</v>
      </c>
      <c r="BE217" s="175" t="n">
        <f aca="false">IF(N217="základní",J217,0)</f>
        <v>0</v>
      </c>
      <c r="BF217" s="175" t="n">
        <f aca="false">IF(N217="snížená",J217,0)</f>
        <v>0</v>
      </c>
      <c r="BG217" s="175" t="n">
        <f aca="false">IF(N217="zákl. přenesená",J217,0)</f>
        <v>0</v>
      </c>
      <c r="BH217" s="175" t="n">
        <f aca="false">IF(N217="sníž. přenesená",J217,0)</f>
        <v>0</v>
      </c>
      <c r="BI217" s="175" t="n">
        <f aca="false">IF(N217="nulová",J217,0)</f>
        <v>0</v>
      </c>
      <c r="BJ217" s="10" t="s">
        <v>80</v>
      </c>
      <c r="BK217" s="175" t="n">
        <f aca="false">ROUND(I217*H217,2)</f>
        <v>0</v>
      </c>
      <c r="BL217" s="10" t="s">
        <v>146</v>
      </c>
      <c r="BM217" s="10" t="s">
        <v>417</v>
      </c>
    </row>
    <row r="218" s="182" customFormat="true" ht="12" hidden="false" customHeight="false" outlineLevel="0" collapsed="false">
      <c r="B218" s="183"/>
      <c r="D218" s="176" t="s">
        <v>207</v>
      </c>
      <c r="E218" s="184"/>
      <c r="F218" s="185" t="s">
        <v>208</v>
      </c>
      <c r="H218" s="184"/>
      <c r="L218" s="183"/>
      <c r="M218" s="186"/>
      <c r="N218" s="187"/>
      <c r="O218" s="187"/>
      <c r="P218" s="187"/>
      <c r="Q218" s="187"/>
      <c r="R218" s="187"/>
      <c r="S218" s="187"/>
      <c r="T218" s="188"/>
      <c r="AT218" s="184" t="s">
        <v>207</v>
      </c>
      <c r="AU218" s="184" t="s">
        <v>82</v>
      </c>
      <c r="AV218" s="182" t="s">
        <v>80</v>
      </c>
      <c r="AW218" s="182" t="s">
        <v>35</v>
      </c>
      <c r="AX218" s="182" t="s">
        <v>72</v>
      </c>
      <c r="AY218" s="184" t="s">
        <v>127</v>
      </c>
    </row>
    <row r="219" s="189" customFormat="true" ht="12" hidden="false" customHeight="false" outlineLevel="0" collapsed="false">
      <c r="B219" s="190"/>
      <c r="D219" s="176" t="s">
        <v>207</v>
      </c>
      <c r="E219" s="191"/>
      <c r="F219" s="192" t="s">
        <v>367</v>
      </c>
      <c r="H219" s="193" t="n">
        <v>28.05</v>
      </c>
      <c r="L219" s="190"/>
      <c r="M219" s="194"/>
      <c r="N219" s="195"/>
      <c r="O219" s="195"/>
      <c r="P219" s="195"/>
      <c r="Q219" s="195"/>
      <c r="R219" s="195"/>
      <c r="S219" s="195"/>
      <c r="T219" s="196"/>
      <c r="AT219" s="191" t="s">
        <v>207</v>
      </c>
      <c r="AU219" s="191" t="s">
        <v>82</v>
      </c>
      <c r="AV219" s="189" t="s">
        <v>82</v>
      </c>
      <c r="AW219" s="189" t="s">
        <v>35</v>
      </c>
      <c r="AX219" s="189" t="s">
        <v>72</v>
      </c>
      <c r="AY219" s="191" t="s">
        <v>127</v>
      </c>
    </row>
    <row r="220" s="189" customFormat="true" ht="12" hidden="false" customHeight="false" outlineLevel="0" collapsed="false">
      <c r="B220" s="190"/>
      <c r="D220" s="176" t="s">
        <v>207</v>
      </c>
      <c r="E220" s="191"/>
      <c r="F220" s="192" t="s">
        <v>368</v>
      </c>
      <c r="H220" s="193" t="n">
        <v>19.5</v>
      </c>
      <c r="L220" s="190"/>
      <c r="M220" s="194"/>
      <c r="N220" s="195"/>
      <c r="O220" s="195"/>
      <c r="P220" s="195"/>
      <c r="Q220" s="195"/>
      <c r="R220" s="195"/>
      <c r="S220" s="195"/>
      <c r="T220" s="196"/>
      <c r="AT220" s="191" t="s">
        <v>207</v>
      </c>
      <c r="AU220" s="191" t="s">
        <v>82</v>
      </c>
      <c r="AV220" s="189" t="s">
        <v>82</v>
      </c>
      <c r="AW220" s="189" t="s">
        <v>35</v>
      </c>
      <c r="AX220" s="189" t="s">
        <v>72</v>
      </c>
      <c r="AY220" s="191" t="s">
        <v>127</v>
      </c>
    </row>
    <row r="221" s="182" customFormat="true" ht="12" hidden="false" customHeight="false" outlineLevel="0" collapsed="false">
      <c r="B221" s="183"/>
      <c r="D221" s="176" t="s">
        <v>207</v>
      </c>
      <c r="E221" s="184"/>
      <c r="F221" s="185" t="s">
        <v>309</v>
      </c>
      <c r="H221" s="184"/>
      <c r="L221" s="183"/>
      <c r="M221" s="186"/>
      <c r="N221" s="187"/>
      <c r="O221" s="187"/>
      <c r="P221" s="187"/>
      <c r="Q221" s="187"/>
      <c r="R221" s="187"/>
      <c r="S221" s="187"/>
      <c r="T221" s="188"/>
      <c r="AT221" s="184" t="s">
        <v>207</v>
      </c>
      <c r="AU221" s="184" t="s">
        <v>82</v>
      </c>
      <c r="AV221" s="182" t="s">
        <v>80</v>
      </c>
      <c r="AW221" s="182" t="s">
        <v>35</v>
      </c>
      <c r="AX221" s="182" t="s">
        <v>72</v>
      </c>
      <c r="AY221" s="184" t="s">
        <v>127</v>
      </c>
    </row>
    <row r="222" s="189" customFormat="true" ht="12" hidden="false" customHeight="false" outlineLevel="0" collapsed="false">
      <c r="B222" s="190"/>
      <c r="D222" s="176" t="s">
        <v>207</v>
      </c>
      <c r="E222" s="191"/>
      <c r="F222" s="192" t="s">
        <v>369</v>
      </c>
      <c r="H222" s="193" t="n">
        <v>80.4</v>
      </c>
      <c r="L222" s="190"/>
      <c r="M222" s="194"/>
      <c r="N222" s="195"/>
      <c r="O222" s="195"/>
      <c r="P222" s="195"/>
      <c r="Q222" s="195"/>
      <c r="R222" s="195"/>
      <c r="S222" s="195"/>
      <c r="T222" s="196"/>
      <c r="AT222" s="191" t="s">
        <v>207</v>
      </c>
      <c r="AU222" s="191" t="s">
        <v>82</v>
      </c>
      <c r="AV222" s="189" t="s">
        <v>82</v>
      </c>
      <c r="AW222" s="189" t="s">
        <v>35</v>
      </c>
      <c r="AX222" s="189" t="s">
        <v>72</v>
      </c>
      <c r="AY222" s="191" t="s">
        <v>127</v>
      </c>
    </row>
    <row r="223" s="182" customFormat="true" ht="12" hidden="false" customHeight="false" outlineLevel="0" collapsed="false">
      <c r="B223" s="183"/>
      <c r="D223" s="176" t="s">
        <v>207</v>
      </c>
      <c r="E223" s="184"/>
      <c r="F223" s="185" t="s">
        <v>418</v>
      </c>
      <c r="H223" s="184"/>
      <c r="L223" s="183"/>
      <c r="M223" s="186"/>
      <c r="N223" s="187"/>
      <c r="O223" s="187"/>
      <c r="P223" s="187"/>
      <c r="Q223" s="187"/>
      <c r="R223" s="187"/>
      <c r="S223" s="187"/>
      <c r="T223" s="188"/>
      <c r="AT223" s="184" t="s">
        <v>207</v>
      </c>
      <c r="AU223" s="184" t="s">
        <v>82</v>
      </c>
      <c r="AV223" s="182" t="s">
        <v>80</v>
      </c>
      <c r="AW223" s="182" t="s">
        <v>35</v>
      </c>
      <c r="AX223" s="182" t="s">
        <v>72</v>
      </c>
      <c r="AY223" s="184" t="s">
        <v>127</v>
      </c>
    </row>
    <row r="224" s="189" customFormat="true" ht="12" hidden="false" customHeight="false" outlineLevel="0" collapsed="false">
      <c r="B224" s="190"/>
      <c r="D224" s="176" t="s">
        <v>207</v>
      </c>
      <c r="E224" s="191"/>
      <c r="F224" s="192" t="s">
        <v>419</v>
      </c>
      <c r="H224" s="193" t="n">
        <v>180</v>
      </c>
      <c r="L224" s="190"/>
      <c r="M224" s="194"/>
      <c r="N224" s="195"/>
      <c r="O224" s="195"/>
      <c r="P224" s="195"/>
      <c r="Q224" s="195"/>
      <c r="R224" s="195"/>
      <c r="S224" s="195"/>
      <c r="T224" s="196"/>
      <c r="AT224" s="191" t="s">
        <v>207</v>
      </c>
      <c r="AU224" s="191" t="s">
        <v>82</v>
      </c>
      <c r="AV224" s="189" t="s">
        <v>82</v>
      </c>
      <c r="AW224" s="189" t="s">
        <v>35</v>
      </c>
      <c r="AX224" s="189" t="s">
        <v>72</v>
      </c>
      <c r="AY224" s="191" t="s">
        <v>127</v>
      </c>
    </row>
    <row r="225" s="182" customFormat="true" ht="12" hidden="false" customHeight="false" outlineLevel="0" collapsed="false">
      <c r="B225" s="183"/>
      <c r="D225" s="176" t="s">
        <v>207</v>
      </c>
      <c r="E225" s="184"/>
      <c r="F225" s="185" t="s">
        <v>388</v>
      </c>
      <c r="H225" s="184"/>
      <c r="L225" s="183"/>
      <c r="M225" s="186"/>
      <c r="N225" s="187"/>
      <c r="O225" s="187"/>
      <c r="P225" s="187"/>
      <c r="Q225" s="187"/>
      <c r="R225" s="187"/>
      <c r="S225" s="187"/>
      <c r="T225" s="188"/>
      <c r="AT225" s="184" t="s">
        <v>207</v>
      </c>
      <c r="AU225" s="184" t="s">
        <v>82</v>
      </c>
      <c r="AV225" s="182" t="s">
        <v>80</v>
      </c>
      <c r="AW225" s="182" t="s">
        <v>35</v>
      </c>
      <c r="AX225" s="182" t="s">
        <v>72</v>
      </c>
      <c r="AY225" s="184" t="s">
        <v>127</v>
      </c>
    </row>
    <row r="226" s="189" customFormat="true" ht="12" hidden="false" customHeight="false" outlineLevel="0" collapsed="false">
      <c r="B226" s="190"/>
      <c r="D226" s="176" t="s">
        <v>207</v>
      </c>
      <c r="E226" s="191"/>
      <c r="F226" s="192" t="s">
        <v>420</v>
      </c>
      <c r="H226" s="193" t="n">
        <v>107.05</v>
      </c>
      <c r="L226" s="190"/>
      <c r="M226" s="194"/>
      <c r="N226" s="195"/>
      <c r="O226" s="195"/>
      <c r="P226" s="195"/>
      <c r="Q226" s="195"/>
      <c r="R226" s="195"/>
      <c r="S226" s="195"/>
      <c r="T226" s="196"/>
      <c r="AT226" s="191" t="s">
        <v>207</v>
      </c>
      <c r="AU226" s="191" t="s">
        <v>82</v>
      </c>
      <c r="AV226" s="189" t="s">
        <v>82</v>
      </c>
      <c r="AW226" s="189" t="s">
        <v>35</v>
      </c>
      <c r="AX226" s="189" t="s">
        <v>72</v>
      </c>
      <c r="AY226" s="191" t="s">
        <v>127</v>
      </c>
    </row>
    <row r="227" s="197" customFormat="true" ht="12" hidden="false" customHeight="false" outlineLevel="0" collapsed="false">
      <c r="B227" s="198"/>
      <c r="D227" s="176" t="s">
        <v>207</v>
      </c>
      <c r="E227" s="199"/>
      <c r="F227" s="200" t="s">
        <v>227</v>
      </c>
      <c r="H227" s="201" t="n">
        <v>415</v>
      </c>
      <c r="L227" s="198"/>
      <c r="M227" s="202"/>
      <c r="N227" s="203"/>
      <c r="O227" s="203"/>
      <c r="P227" s="203"/>
      <c r="Q227" s="203"/>
      <c r="R227" s="203"/>
      <c r="S227" s="203"/>
      <c r="T227" s="204"/>
      <c r="AT227" s="199" t="s">
        <v>207</v>
      </c>
      <c r="AU227" s="199" t="s">
        <v>82</v>
      </c>
      <c r="AV227" s="197" t="s">
        <v>146</v>
      </c>
      <c r="AW227" s="197" t="s">
        <v>35</v>
      </c>
      <c r="AX227" s="197" t="s">
        <v>80</v>
      </c>
      <c r="AY227" s="199" t="s">
        <v>127</v>
      </c>
    </row>
    <row r="228" s="26" customFormat="true" ht="16.5" hidden="false" customHeight="true" outlineLevel="0" collapsed="false">
      <c r="B228" s="164"/>
      <c r="C228" s="205" t="s">
        <v>421</v>
      </c>
      <c r="D228" s="205" t="s">
        <v>228</v>
      </c>
      <c r="E228" s="206" t="s">
        <v>422</v>
      </c>
      <c r="F228" s="207" t="s">
        <v>423</v>
      </c>
      <c r="G228" s="208" t="s">
        <v>257</v>
      </c>
      <c r="H228" s="209" t="n">
        <v>456.5</v>
      </c>
      <c r="I228" s="210"/>
      <c r="J228" s="210" t="n">
        <f aca="false">ROUND(I228*H228,2)</f>
        <v>0</v>
      </c>
      <c r="K228" s="207" t="s">
        <v>134</v>
      </c>
      <c r="L228" s="211"/>
      <c r="M228" s="212"/>
      <c r="N228" s="213" t="s">
        <v>43</v>
      </c>
      <c r="O228" s="173" t="n">
        <v>0</v>
      </c>
      <c r="P228" s="173" t="n">
        <f aca="false">O228*H228</f>
        <v>0</v>
      </c>
      <c r="Q228" s="173" t="n">
        <v>0.0032</v>
      </c>
      <c r="R228" s="173" t="n">
        <f aca="false">Q228*H228</f>
        <v>1.4608</v>
      </c>
      <c r="S228" s="173" t="n">
        <v>0</v>
      </c>
      <c r="T228" s="174" t="n">
        <f aca="false">S228*H228</f>
        <v>0</v>
      </c>
      <c r="AR228" s="10" t="s">
        <v>168</v>
      </c>
      <c r="AT228" s="10" t="s">
        <v>228</v>
      </c>
      <c r="AU228" s="10" t="s">
        <v>82</v>
      </c>
      <c r="AY228" s="10" t="s">
        <v>127</v>
      </c>
      <c r="BE228" s="175" t="n">
        <f aca="false">IF(N228="základní",J228,0)</f>
        <v>0</v>
      </c>
      <c r="BF228" s="175" t="n">
        <f aca="false">IF(N228="snížená",J228,0)</f>
        <v>0</v>
      </c>
      <c r="BG228" s="175" t="n">
        <f aca="false">IF(N228="zákl. přenesená",J228,0)</f>
        <v>0</v>
      </c>
      <c r="BH228" s="175" t="n">
        <f aca="false">IF(N228="sníž. přenesená",J228,0)</f>
        <v>0</v>
      </c>
      <c r="BI228" s="175" t="n">
        <f aca="false">IF(N228="nulová",J228,0)</f>
        <v>0</v>
      </c>
      <c r="BJ228" s="10" t="s">
        <v>80</v>
      </c>
      <c r="BK228" s="175" t="n">
        <f aca="false">ROUND(I228*H228,2)</f>
        <v>0</v>
      </c>
      <c r="BL228" s="10" t="s">
        <v>146</v>
      </c>
      <c r="BM228" s="10" t="s">
        <v>424</v>
      </c>
    </row>
    <row r="229" s="189" customFormat="true" ht="12" hidden="false" customHeight="false" outlineLevel="0" collapsed="false">
      <c r="B229" s="190"/>
      <c r="D229" s="176" t="s">
        <v>207</v>
      </c>
      <c r="E229" s="191"/>
      <c r="F229" s="192" t="s">
        <v>425</v>
      </c>
      <c r="H229" s="193" t="n">
        <v>456.5</v>
      </c>
      <c r="L229" s="190"/>
      <c r="M229" s="194"/>
      <c r="N229" s="195"/>
      <c r="O229" s="195"/>
      <c r="P229" s="195"/>
      <c r="Q229" s="195"/>
      <c r="R229" s="195"/>
      <c r="S229" s="195"/>
      <c r="T229" s="196"/>
      <c r="AT229" s="191" t="s">
        <v>207</v>
      </c>
      <c r="AU229" s="191" t="s">
        <v>82</v>
      </c>
      <c r="AV229" s="189" t="s">
        <v>82</v>
      </c>
      <c r="AW229" s="189" t="s">
        <v>35</v>
      </c>
      <c r="AX229" s="189" t="s">
        <v>80</v>
      </c>
      <c r="AY229" s="191" t="s">
        <v>127</v>
      </c>
    </row>
    <row r="230" s="26" customFormat="true" ht="16.5" hidden="false" customHeight="true" outlineLevel="0" collapsed="false">
      <c r="B230" s="164"/>
      <c r="C230" s="165" t="s">
        <v>426</v>
      </c>
      <c r="D230" s="165" t="s">
        <v>130</v>
      </c>
      <c r="E230" s="166" t="s">
        <v>427</v>
      </c>
      <c r="F230" s="167" t="s">
        <v>428</v>
      </c>
      <c r="G230" s="168" t="s">
        <v>257</v>
      </c>
      <c r="H230" s="169" t="n">
        <v>415</v>
      </c>
      <c r="I230" s="170"/>
      <c r="J230" s="170" t="n">
        <f aca="false">ROUND(I230*H230,2)</f>
        <v>0</v>
      </c>
      <c r="K230" s="167" t="s">
        <v>134</v>
      </c>
      <c r="L230" s="27"/>
      <c r="M230" s="171"/>
      <c r="N230" s="172" t="s">
        <v>43</v>
      </c>
      <c r="O230" s="173" t="n">
        <v>0.033</v>
      </c>
      <c r="P230" s="173" t="n">
        <f aca="false">O230*H230</f>
        <v>13.695</v>
      </c>
      <c r="Q230" s="173" t="n">
        <v>0</v>
      </c>
      <c r="R230" s="173" t="n">
        <f aca="false">Q230*H230</f>
        <v>0</v>
      </c>
      <c r="S230" s="173" t="n">
        <v>0</v>
      </c>
      <c r="T230" s="174" t="n">
        <f aca="false">S230*H230</f>
        <v>0</v>
      </c>
      <c r="AR230" s="10" t="s">
        <v>146</v>
      </c>
      <c r="AT230" s="10" t="s">
        <v>130</v>
      </c>
      <c r="AU230" s="10" t="s">
        <v>82</v>
      </c>
      <c r="AY230" s="10" t="s">
        <v>127</v>
      </c>
      <c r="BE230" s="175" t="n">
        <f aca="false">IF(N230="základní",J230,0)</f>
        <v>0</v>
      </c>
      <c r="BF230" s="175" t="n">
        <f aca="false">IF(N230="snížená",J230,0)</f>
        <v>0</v>
      </c>
      <c r="BG230" s="175" t="n">
        <f aca="false">IF(N230="zákl. přenesená",J230,0)</f>
        <v>0</v>
      </c>
      <c r="BH230" s="175" t="n">
        <f aca="false">IF(N230="sníž. přenesená",J230,0)</f>
        <v>0</v>
      </c>
      <c r="BI230" s="175" t="n">
        <f aca="false">IF(N230="nulová",J230,0)</f>
        <v>0</v>
      </c>
      <c r="BJ230" s="10" t="s">
        <v>80</v>
      </c>
      <c r="BK230" s="175" t="n">
        <f aca="false">ROUND(I230*H230,2)</f>
        <v>0</v>
      </c>
      <c r="BL230" s="10" t="s">
        <v>146</v>
      </c>
      <c r="BM230" s="10" t="s">
        <v>429</v>
      </c>
    </row>
    <row r="231" s="26" customFormat="true" ht="16.5" hidden="false" customHeight="true" outlineLevel="0" collapsed="false">
      <c r="B231" s="164"/>
      <c r="C231" s="165" t="s">
        <v>430</v>
      </c>
      <c r="D231" s="165" t="s">
        <v>130</v>
      </c>
      <c r="E231" s="166" t="s">
        <v>431</v>
      </c>
      <c r="F231" s="167" t="s">
        <v>432</v>
      </c>
      <c r="G231" s="168" t="s">
        <v>433</v>
      </c>
      <c r="H231" s="169" t="n">
        <v>2</v>
      </c>
      <c r="I231" s="170"/>
      <c r="J231" s="170" t="n">
        <f aca="false">ROUND(I231*H231,2)</f>
        <v>0</v>
      </c>
      <c r="K231" s="167" t="s">
        <v>134</v>
      </c>
      <c r="L231" s="27"/>
      <c r="M231" s="171"/>
      <c r="N231" s="172" t="s">
        <v>43</v>
      </c>
      <c r="O231" s="173" t="n">
        <v>0.9</v>
      </c>
      <c r="P231" s="173" t="n">
        <f aca="false">O231*H231</f>
        <v>1.8</v>
      </c>
      <c r="Q231" s="173" t="n">
        <v>0</v>
      </c>
      <c r="R231" s="173" t="n">
        <f aca="false">Q231*H231</f>
        <v>0</v>
      </c>
      <c r="S231" s="173" t="n">
        <v>0</v>
      </c>
      <c r="T231" s="174" t="n">
        <f aca="false">S231*H231</f>
        <v>0</v>
      </c>
      <c r="AR231" s="10" t="s">
        <v>146</v>
      </c>
      <c r="AT231" s="10" t="s">
        <v>130</v>
      </c>
      <c r="AU231" s="10" t="s">
        <v>82</v>
      </c>
      <c r="AY231" s="10" t="s">
        <v>127</v>
      </c>
      <c r="BE231" s="175" t="n">
        <f aca="false">IF(N231="základní",J231,0)</f>
        <v>0</v>
      </c>
      <c r="BF231" s="175" t="n">
        <f aca="false">IF(N231="snížená",J231,0)</f>
        <v>0</v>
      </c>
      <c r="BG231" s="175" t="n">
        <f aca="false">IF(N231="zákl. přenesená",J231,0)</f>
        <v>0</v>
      </c>
      <c r="BH231" s="175" t="n">
        <f aca="false">IF(N231="sníž. přenesená",J231,0)</f>
        <v>0</v>
      </c>
      <c r="BI231" s="175" t="n">
        <f aca="false">IF(N231="nulová",J231,0)</f>
        <v>0</v>
      </c>
      <c r="BJ231" s="10" t="s">
        <v>80</v>
      </c>
      <c r="BK231" s="175" t="n">
        <f aca="false">ROUND(I231*H231,2)</f>
        <v>0</v>
      </c>
      <c r="BL231" s="10" t="s">
        <v>146</v>
      </c>
      <c r="BM231" s="10" t="s">
        <v>434</v>
      </c>
    </row>
    <row r="232" s="26" customFormat="true" ht="24" hidden="false" customHeight="false" outlineLevel="0" collapsed="false">
      <c r="B232" s="27"/>
      <c r="D232" s="176" t="s">
        <v>140</v>
      </c>
      <c r="F232" s="177" t="s">
        <v>435</v>
      </c>
      <c r="L232" s="27"/>
      <c r="M232" s="178"/>
      <c r="N232" s="28"/>
      <c r="O232" s="28"/>
      <c r="P232" s="28"/>
      <c r="Q232" s="28"/>
      <c r="R232" s="28"/>
      <c r="S232" s="28"/>
      <c r="T232" s="67"/>
      <c r="AT232" s="10" t="s">
        <v>140</v>
      </c>
      <c r="AU232" s="10" t="s">
        <v>82</v>
      </c>
    </row>
    <row r="233" s="26" customFormat="true" ht="25.5" hidden="false" customHeight="true" outlineLevel="0" collapsed="false">
      <c r="B233" s="164"/>
      <c r="C233" s="165" t="s">
        <v>436</v>
      </c>
      <c r="D233" s="165" t="s">
        <v>130</v>
      </c>
      <c r="E233" s="166" t="s">
        <v>437</v>
      </c>
      <c r="F233" s="167" t="s">
        <v>438</v>
      </c>
      <c r="G233" s="168" t="s">
        <v>433</v>
      </c>
      <c r="H233" s="169" t="n">
        <v>300</v>
      </c>
      <c r="I233" s="170"/>
      <c r="J233" s="170" t="n">
        <f aca="false">ROUND(I233*H233,2)</f>
        <v>0</v>
      </c>
      <c r="K233" s="167" t="s">
        <v>134</v>
      </c>
      <c r="L233" s="27"/>
      <c r="M233" s="171"/>
      <c r="N233" s="172" t="s">
        <v>43</v>
      </c>
      <c r="O233" s="173" t="n">
        <v>0</v>
      </c>
      <c r="P233" s="173" t="n">
        <f aca="false">O233*H233</f>
        <v>0</v>
      </c>
      <c r="Q233" s="173" t="n">
        <v>0</v>
      </c>
      <c r="R233" s="173" t="n">
        <f aca="false">Q233*H233</f>
        <v>0</v>
      </c>
      <c r="S233" s="173" t="n">
        <v>0</v>
      </c>
      <c r="T233" s="174" t="n">
        <f aca="false">S233*H233</f>
        <v>0</v>
      </c>
      <c r="AR233" s="10" t="s">
        <v>146</v>
      </c>
      <c r="AT233" s="10" t="s">
        <v>130</v>
      </c>
      <c r="AU233" s="10" t="s">
        <v>82</v>
      </c>
      <c r="AY233" s="10" t="s">
        <v>127</v>
      </c>
      <c r="BE233" s="175" t="n">
        <f aca="false">IF(N233="základní",J233,0)</f>
        <v>0</v>
      </c>
      <c r="BF233" s="175" t="n">
        <f aca="false">IF(N233="snížená",J233,0)</f>
        <v>0</v>
      </c>
      <c r="BG233" s="175" t="n">
        <f aca="false">IF(N233="zákl. přenesená",J233,0)</f>
        <v>0</v>
      </c>
      <c r="BH233" s="175" t="n">
        <f aca="false">IF(N233="sníž. přenesená",J233,0)</f>
        <v>0</v>
      </c>
      <c r="BI233" s="175" t="n">
        <f aca="false">IF(N233="nulová",J233,0)</f>
        <v>0</v>
      </c>
      <c r="BJ233" s="10" t="s">
        <v>80</v>
      </c>
      <c r="BK233" s="175" t="n">
        <f aca="false">ROUND(I233*H233,2)</f>
        <v>0</v>
      </c>
      <c r="BL233" s="10" t="s">
        <v>146</v>
      </c>
      <c r="BM233" s="10" t="s">
        <v>439</v>
      </c>
    </row>
    <row r="234" s="189" customFormat="true" ht="12" hidden="false" customHeight="false" outlineLevel="0" collapsed="false">
      <c r="B234" s="190"/>
      <c r="D234" s="176" t="s">
        <v>207</v>
      </c>
      <c r="E234" s="191"/>
      <c r="F234" s="192" t="s">
        <v>440</v>
      </c>
      <c r="H234" s="193" t="n">
        <v>300</v>
      </c>
      <c r="L234" s="190"/>
      <c r="M234" s="194"/>
      <c r="N234" s="195"/>
      <c r="O234" s="195"/>
      <c r="P234" s="195"/>
      <c r="Q234" s="195"/>
      <c r="R234" s="195"/>
      <c r="S234" s="195"/>
      <c r="T234" s="196"/>
      <c r="AT234" s="191" t="s">
        <v>207</v>
      </c>
      <c r="AU234" s="191" t="s">
        <v>82</v>
      </c>
      <c r="AV234" s="189" t="s">
        <v>82</v>
      </c>
      <c r="AW234" s="189" t="s">
        <v>35</v>
      </c>
      <c r="AX234" s="189" t="s">
        <v>80</v>
      </c>
      <c r="AY234" s="191" t="s">
        <v>127</v>
      </c>
    </row>
    <row r="235" s="26" customFormat="true" ht="16.5" hidden="false" customHeight="true" outlineLevel="0" collapsed="false">
      <c r="B235" s="164"/>
      <c r="C235" s="165" t="s">
        <v>441</v>
      </c>
      <c r="D235" s="165" t="s">
        <v>130</v>
      </c>
      <c r="E235" s="166" t="s">
        <v>442</v>
      </c>
      <c r="F235" s="167" t="s">
        <v>443</v>
      </c>
      <c r="G235" s="168" t="s">
        <v>433</v>
      </c>
      <c r="H235" s="169" t="n">
        <v>2</v>
      </c>
      <c r="I235" s="170"/>
      <c r="J235" s="170" t="n">
        <f aca="false">ROUND(I235*H235,2)</f>
        <v>0</v>
      </c>
      <c r="K235" s="167" t="s">
        <v>134</v>
      </c>
      <c r="L235" s="27"/>
      <c r="M235" s="171"/>
      <c r="N235" s="172" t="s">
        <v>43</v>
      </c>
      <c r="O235" s="173" t="n">
        <v>0.6</v>
      </c>
      <c r="P235" s="173" t="n">
        <f aca="false">O235*H235</f>
        <v>1.2</v>
      </c>
      <c r="Q235" s="173" t="n">
        <v>0</v>
      </c>
      <c r="R235" s="173" t="n">
        <f aca="false">Q235*H235</f>
        <v>0</v>
      </c>
      <c r="S235" s="173" t="n">
        <v>0</v>
      </c>
      <c r="T235" s="174" t="n">
        <f aca="false">S235*H235</f>
        <v>0</v>
      </c>
      <c r="AR235" s="10" t="s">
        <v>146</v>
      </c>
      <c r="AT235" s="10" t="s">
        <v>130</v>
      </c>
      <c r="AU235" s="10" t="s">
        <v>82</v>
      </c>
      <c r="AY235" s="10" t="s">
        <v>127</v>
      </c>
      <c r="BE235" s="175" t="n">
        <f aca="false">IF(N235="základní",J235,0)</f>
        <v>0</v>
      </c>
      <c r="BF235" s="175" t="n">
        <f aca="false">IF(N235="snížená",J235,0)</f>
        <v>0</v>
      </c>
      <c r="BG235" s="175" t="n">
        <f aca="false">IF(N235="zákl. přenesená",J235,0)</f>
        <v>0</v>
      </c>
      <c r="BH235" s="175" t="n">
        <f aca="false">IF(N235="sníž. přenesená",J235,0)</f>
        <v>0</v>
      </c>
      <c r="BI235" s="175" t="n">
        <f aca="false">IF(N235="nulová",J235,0)</f>
        <v>0</v>
      </c>
      <c r="BJ235" s="10" t="s">
        <v>80</v>
      </c>
      <c r="BK235" s="175" t="n">
        <f aca="false">ROUND(I235*H235,2)</f>
        <v>0</v>
      </c>
      <c r="BL235" s="10" t="s">
        <v>146</v>
      </c>
      <c r="BM235" s="10" t="s">
        <v>444</v>
      </c>
    </row>
    <row r="236" s="26" customFormat="true" ht="16.5" hidden="false" customHeight="true" outlineLevel="0" collapsed="false">
      <c r="B236" s="164"/>
      <c r="C236" s="165" t="s">
        <v>445</v>
      </c>
      <c r="D236" s="165" t="s">
        <v>130</v>
      </c>
      <c r="E236" s="166" t="s">
        <v>446</v>
      </c>
      <c r="F236" s="167" t="s">
        <v>447</v>
      </c>
      <c r="G236" s="168" t="s">
        <v>433</v>
      </c>
      <c r="H236" s="169" t="n">
        <v>2</v>
      </c>
      <c r="I236" s="170"/>
      <c r="J236" s="170" t="n">
        <f aca="false">ROUND(I236*H236,2)</f>
        <v>0</v>
      </c>
      <c r="K236" s="167" t="s">
        <v>134</v>
      </c>
      <c r="L236" s="27"/>
      <c r="M236" s="171"/>
      <c r="N236" s="172" t="s">
        <v>43</v>
      </c>
      <c r="O236" s="173" t="n">
        <v>1.05</v>
      </c>
      <c r="P236" s="173" t="n">
        <f aca="false">O236*H236</f>
        <v>2.1</v>
      </c>
      <c r="Q236" s="173" t="n">
        <v>0</v>
      </c>
      <c r="R236" s="173" t="n">
        <f aca="false">Q236*H236</f>
        <v>0</v>
      </c>
      <c r="S236" s="173" t="n">
        <v>0</v>
      </c>
      <c r="T236" s="174" t="n">
        <f aca="false">S236*H236</f>
        <v>0</v>
      </c>
      <c r="AR236" s="10" t="s">
        <v>146</v>
      </c>
      <c r="AT236" s="10" t="s">
        <v>130</v>
      </c>
      <c r="AU236" s="10" t="s">
        <v>82</v>
      </c>
      <c r="AY236" s="10" t="s">
        <v>127</v>
      </c>
      <c r="BE236" s="175" t="n">
        <f aca="false">IF(N236="základní",J236,0)</f>
        <v>0</v>
      </c>
      <c r="BF236" s="175" t="n">
        <f aca="false">IF(N236="snížená",J236,0)</f>
        <v>0</v>
      </c>
      <c r="BG236" s="175" t="n">
        <f aca="false">IF(N236="zákl. přenesená",J236,0)</f>
        <v>0</v>
      </c>
      <c r="BH236" s="175" t="n">
        <f aca="false">IF(N236="sníž. přenesená",J236,0)</f>
        <v>0</v>
      </c>
      <c r="BI236" s="175" t="n">
        <f aca="false">IF(N236="nulová",J236,0)</f>
        <v>0</v>
      </c>
      <c r="BJ236" s="10" t="s">
        <v>80</v>
      </c>
      <c r="BK236" s="175" t="n">
        <f aca="false">ROUND(I236*H236,2)</f>
        <v>0</v>
      </c>
      <c r="BL236" s="10" t="s">
        <v>146</v>
      </c>
      <c r="BM236" s="10" t="s">
        <v>448</v>
      </c>
    </row>
    <row r="237" s="189" customFormat="true" ht="12" hidden="false" customHeight="false" outlineLevel="0" collapsed="false">
      <c r="B237" s="190"/>
      <c r="D237" s="176" t="s">
        <v>207</v>
      </c>
      <c r="E237" s="191"/>
      <c r="F237" s="192" t="s">
        <v>449</v>
      </c>
      <c r="H237" s="193" t="n">
        <v>2</v>
      </c>
      <c r="L237" s="190"/>
      <c r="M237" s="194"/>
      <c r="N237" s="195"/>
      <c r="O237" s="195"/>
      <c r="P237" s="195"/>
      <c r="Q237" s="195"/>
      <c r="R237" s="195"/>
      <c r="S237" s="195"/>
      <c r="T237" s="196"/>
      <c r="AT237" s="191" t="s">
        <v>207</v>
      </c>
      <c r="AU237" s="191" t="s">
        <v>82</v>
      </c>
      <c r="AV237" s="189" t="s">
        <v>82</v>
      </c>
      <c r="AW237" s="189" t="s">
        <v>35</v>
      </c>
      <c r="AX237" s="189" t="s">
        <v>80</v>
      </c>
      <c r="AY237" s="191" t="s">
        <v>127</v>
      </c>
    </row>
    <row r="238" s="26" customFormat="true" ht="25.5" hidden="false" customHeight="true" outlineLevel="0" collapsed="false">
      <c r="B238" s="164"/>
      <c r="C238" s="165" t="s">
        <v>450</v>
      </c>
      <c r="D238" s="165" t="s">
        <v>130</v>
      </c>
      <c r="E238" s="166" t="s">
        <v>451</v>
      </c>
      <c r="F238" s="167" t="s">
        <v>452</v>
      </c>
      <c r="G238" s="168" t="s">
        <v>433</v>
      </c>
      <c r="H238" s="169" t="n">
        <v>60</v>
      </c>
      <c r="I238" s="170"/>
      <c r="J238" s="170" t="n">
        <f aca="false">ROUND(I238*H238,2)</f>
        <v>0</v>
      </c>
      <c r="K238" s="167" t="s">
        <v>134</v>
      </c>
      <c r="L238" s="27"/>
      <c r="M238" s="171"/>
      <c r="N238" s="172" t="s">
        <v>43</v>
      </c>
      <c r="O238" s="173" t="n">
        <v>0</v>
      </c>
      <c r="P238" s="173" t="n">
        <f aca="false">O238*H238</f>
        <v>0</v>
      </c>
      <c r="Q238" s="173" t="n">
        <v>0</v>
      </c>
      <c r="R238" s="173" t="n">
        <f aca="false">Q238*H238</f>
        <v>0</v>
      </c>
      <c r="S238" s="173" t="n">
        <v>0</v>
      </c>
      <c r="T238" s="174" t="n">
        <f aca="false">S238*H238</f>
        <v>0</v>
      </c>
      <c r="AR238" s="10" t="s">
        <v>146</v>
      </c>
      <c r="AT238" s="10" t="s">
        <v>130</v>
      </c>
      <c r="AU238" s="10" t="s">
        <v>82</v>
      </c>
      <c r="AY238" s="10" t="s">
        <v>127</v>
      </c>
      <c r="BE238" s="175" t="n">
        <f aca="false">IF(N238="základní",J238,0)</f>
        <v>0</v>
      </c>
      <c r="BF238" s="175" t="n">
        <f aca="false">IF(N238="snížená",J238,0)</f>
        <v>0</v>
      </c>
      <c r="BG238" s="175" t="n">
        <f aca="false">IF(N238="zákl. přenesená",J238,0)</f>
        <v>0</v>
      </c>
      <c r="BH238" s="175" t="n">
        <f aca="false">IF(N238="sníž. přenesená",J238,0)</f>
        <v>0</v>
      </c>
      <c r="BI238" s="175" t="n">
        <f aca="false">IF(N238="nulová",J238,0)</f>
        <v>0</v>
      </c>
      <c r="BJ238" s="10" t="s">
        <v>80</v>
      </c>
      <c r="BK238" s="175" t="n">
        <f aca="false">ROUND(I238*H238,2)</f>
        <v>0</v>
      </c>
      <c r="BL238" s="10" t="s">
        <v>146</v>
      </c>
      <c r="BM238" s="10" t="s">
        <v>453</v>
      </c>
    </row>
    <row r="239" s="189" customFormat="true" ht="12" hidden="false" customHeight="false" outlineLevel="0" collapsed="false">
      <c r="B239" s="190"/>
      <c r="D239" s="176" t="s">
        <v>207</v>
      </c>
      <c r="E239" s="191"/>
      <c r="F239" s="192" t="s">
        <v>454</v>
      </c>
      <c r="H239" s="193" t="n">
        <v>60</v>
      </c>
      <c r="L239" s="190"/>
      <c r="M239" s="194"/>
      <c r="N239" s="195"/>
      <c r="O239" s="195"/>
      <c r="P239" s="195"/>
      <c r="Q239" s="195"/>
      <c r="R239" s="195"/>
      <c r="S239" s="195"/>
      <c r="T239" s="196"/>
      <c r="AT239" s="191" t="s">
        <v>207</v>
      </c>
      <c r="AU239" s="191" t="s">
        <v>82</v>
      </c>
      <c r="AV239" s="189" t="s">
        <v>82</v>
      </c>
      <c r="AW239" s="189" t="s">
        <v>35</v>
      </c>
      <c r="AX239" s="189" t="s">
        <v>80</v>
      </c>
      <c r="AY239" s="191" t="s">
        <v>127</v>
      </c>
    </row>
    <row r="240" s="26" customFormat="true" ht="16.5" hidden="false" customHeight="true" outlineLevel="0" collapsed="false">
      <c r="B240" s="164"/>
      <c r="C240" s="165" t="s">
        <v>455</v>
      </c>
      <c r="D240" s="165" t="s">
        <v>130</v>
      </c>
      <c r="E240" s="166" t="s">
        <v>456</v>
      </c>
      <c r="F240" s="167" t="s">
        <v>457</v>
      </c>
      <c r="G240" s="168" t="s">
        <v>433</v>
      </c>
      <c r="H240" s="169" t="n">
        <v>2</v>
      </c>
      <c r="I240" s="170"/>
      <c r="J240" s="170" t="n">
        <f aca="false">ROUND(I240*H240,2)</f>
        <v>0</v>
      </c>
      <c r="K240" s="167" t="s">
        <v>134</v>
      </c>
      <c r="L240" s="27"/>
      <c r="M240" s="171"/>
      <c r="N240" s="172" t="s">
        <v>43</v>
      </c>
      <c r="O240" s="173" t="n">
        <v>0.696</v>
      </c>
      <c r="P240" s="173" t="n">
        <f aca="false">O240*H240</f>
        <v>1.392</v>
      </c>
      <c r="Q240" s="173" t="n">
        <v>0</v>
      </c>
      <c r="R240" s="173" t="n">
        <f aca="false">Q240*H240</f>
        <v>0</v>
      </c>
      <c r="S240" s="173" t="n">
        <v>0</v>
      </c>
      <c r="T240" s="174" t="n">
        <f aca="false">S240*H240</f>
        <v>0</v>
      </c>
      <c r="AR240" s="10" t="s">
        <v>146</v>
      </c>
      <c r="AT240" s="10" t="s">
        <v>130</v>
      </c>
      <c r="AU240" s="10" t="s">
        <v>82</v>
      </c>
      <c r="AY240" s="10" t="s">
        <v>127</v>
      </c>
      <c r="BE240" s="175" t="n">
        <f aca="false">IF(N240="základní",J240,0)</f>
        <v>0</v>
      </c>
      <c r="BF240" s="175" t="n">
        <f aca="false">IF(N240="snížená",J240,0)</f>
        <v>0</v>
      </c>
      <c r="BG240" s="175" t="n">
        <f aca="false">IF(N240="zákl. přenesená",J240,0)</f>
        <v>0</v>
      </c>
      <c r="BH240" s="175" t="n">
        <f aca="false">IF(N240="sníž. přenesená",J240,0)</f>
        <v>0</v>
      </c>
      <c r="BI240" s="175" t="n">
        <f aca="false">IF(N240="nulová",J240,0)</f>
        <v>0</v>
      </c>
      <c r="BJ240" s="10" t="s">
        <v>80</v>
      </c>
      <c r="BK240" s="175" t="n">
        <f aca="false">ROUND(I240*H240,2)</f>
        <v>0</v>
      </c>
      <c r="BL240" s="10" t="s">
        <v>146</v>
      </c>
      <c r="BM240" s="10" t="s">
        <v>458</v>
      </c>
    </row>
    <row r="241" s="151" customFormat="true" ht="29.85" hidden="false" customHeight="true" outlineLevel="0" collapsed="false">
      <c r="B241" s="152"/>
      <c r="D241" s="153" t="s">
        <v>71</v>
      </c>
      <c r="E241" s="162" t="s">
        <v>459</v>
      </c>
      <c r="F241" s="162" t="s">
        <v>460</v>
      </c>
      <c r="J241" s="163" t="n">
        <f aca="false">BK241</f>
        <v>0</v>
      </c>
      <c r="L241" s="152"/>
      <c r="M241" s="156"/>
      <c r="N241" s="157"/>
      <c r="O241" s="157"/>
      <c r="P241" s="158" t="n">
        <f aca="false">SUM(P242:P246)</f>
        <v>0</v>
      </c>
      <c r="Q241" s="157"/>
      <c r="R241" s="158" t="n">
        <f aca="false">SUM(R242:R246)</f>
        <v>0</v>
      </c>
      <c r="S241" s="157"/>
      <c r="T241" s="159" t="n">
        <f aca="false">SUM(T242:T246)</f>
        <v>0</v>
      </c>
      <c r="AR241" s="153" t="s">
        <v>80</v>
      </c>
      <c r="AT241" s="160" t="s">
        <v>71</v>
      </c>
      <c r="AU241" s="160" t="s">
        <v>80</v>
      </c>
      <c r="AY241" s="153" t="s">
        <v>127</v>
      </c>
      <c r="BK241" s="161" t="n">
        <f aca="false">SUM(BK242:BK246)</f>
        <v>0</v>
      </c>
    </row>
    <row r="242" s="26" customFormat="true" ht="16.5" hidden="false" customHeight="true" outlineLevel="0" collapsed="false">
      <c r="B242" s="164"/>
      <c r="C242" s="165" t="s">
        <v>461</v>
      </c>
      <c r="D242" s="165" t="s">
        <v>130</v>
      </c>
      <c r="E242" s="166" t="s">
        <v>462</v>
      </c>
      <c r="F242" s="167" t="s">
        <v>463</v>
      </c>
      <c r="G242" s="168" t="s">
        <v>240</v>
      </c>
      <c r="H242" s="169" t="n">
        <v>1</v>
      </c>
      <c r="I242" s="170"/>
      <c r="J242" s="170" t="n">
        <f aca="false">ROUND(I242*H242,2)</f>
        <v>0</v>
      </c>
      <c r="K242" s="167"/>
      <c r="L242" s="27"/>
      <c r="M242" s="171"/>
      <c r="N242" s="172" t="s">
        <v>43</v>
      </c>
      <c r="O242" s="173" t="n">
        <v>0</v>
      </c>
      <c r="P242" s="173" t="n">
        <f aca="false">O242*H242</f>
        <v>0</v>
      </c>
      <c r="Q242" s="173" t="n">
        <v>0</v>
      </c>
      <c r="R242" s="173" t="n">
        <f aca="false">Q242*H242</f>
        <v>0</v>
      </c>
      <c r="S242" s="173" t="n">
        <v>0</v>
      </c>
      <c r="T242" s="174" t="n">
        <f aca="false">S242*H242</f>
        <v>0</v>
      </c>
      <c r="AR242" s="10" t="s">
        <v>146</v>
      </c>
      <c r="AT242" s="10" t="s">
        <v>130</v>
      </c>
      <c r="AU242" s="10" t="s">
        <v>82</v>
      </c>
      <c r="AY242" s="10" t="s">
        <v>127</v>
      </c>
      <c r="BE242" s="175" t="n">
        <f aca="false">IF(N242="základní",J242,0)</f>
        <v>0</v>
      </c>
      <c r="BF242" s="175" t="n">
        <f aca="false">IF(N242="snížená",J242,0)</f>
        <v>0</v>
      </c>
      <c r="BG242" s="175" t="n">
        <f aca="false">IF(N242="zákl. přenesená",J242,0)</f>
        <v>0</v>
      </c>
      <c r="BH242" s="175" t="n">
        <f aca="false">IF(N242="sníž. přenesená",J242,0)</f>
        <v>0</v>
      </c>
      <c r="BI242" s="175" t="n">
        <f aca="false">IF(N242="nulová",J242,0)</f>
        <v>0</v>
      </c>
      <c r="BJ242" s="10" t="s">
        <v>80</v>
      </c>
      <c r="BK242" s="175" t="n">
        <f aca="false">ROUND(I242*H242,2)</f>
        <v>0</v>
      </c>
      <c r="BL242" s="10" t="s">
        <v>146</v>
      </c>
      <c r="BM242" s="10" t="s">
        <v>464</v>
      </c>
    </row>
    <row r="243" s="26" customFormat="true" ht="25.5" hidden="false" customHeight="true" outlineLevel="0" collapsed="false">
      <c r="B243" s="164"/>
      <c r="C243" s="165" t="s">
        <v>465</v>
      </c>
      <c r="D243" s="165" t="s">
        <v>130</v>
      </c>
      <c r="E243" s="166" t="s">
        <v>466</v>
      </c>
      <c r="F243" s="167" t="s">
        <v>467</v>
      </c>
      <c r="G243" s="168" t="s">
        <v>240</v>
      </c>
      <c r="H243" s="169" t="n">
        <v>1</v>
      </c>
      <c r="I243" s="170"/>
      <c r="J243" s="170" t="n">
        <f aca="false">ROUND(I243*H243,2)</f>
        <v>0</v>
      </c>
      <c r="K243" s="167"/>
      <c r="L243" s="27"/>
      <c r="M243" s="171"/>
      <c r="N243" s="172" t="s">
        <v>43</v>
      </c>
      <c r="O243" s="173" t="n">
        <v>0</v>
      </c>
      <c r="P243" s="173" t="n">
        <f aca="false">O243*H243</f>
        <v>0</v>
      </c>
      <c r="Q243" s="173" t="n">
        <v>0</v>
      </c>
      <c r="R243" s="173" t="n">
        <f aca="false">Q243*H243</f>
        <v>0</v>
      </c>
      <c r="S243" s="173" t="n">
        <v>0</v>
      </c>
      <c r="T243" s="174" t="n">
        <f aca="false">S243*H243</f>
        <v>0</v>
      </c>
      <c r="AR243" s="10" t="s">
        <v>146</v>
      </c>
      <c r="AT243" s="10" t="s">
        <v>130</v>
      </c>
      <c r="AU243" s="10" t="s">
        <v>82</v>
      </c>
      <c r="AY243" s="10" t="s">
        <v>127</v>
      </c>
      <c r="BE243" s="175" t="n">
        <f aca="false">IF(N243="základní",J243,0)</f>
        <v>0</v>
      </c>
      <c r="BF243" s="175" t="n">
        <f aca="false">IF(N243="snížená",J243,0)</f>
        <v>0</v>
      </c>
      <c r="BG243" s="175" t="n">
        <f aca="false">IF(N243="zákl. přenesená",J243,0)</f>
        <v>0</v>
      </c>
      <c r="BH243" s="175" t="n">
        <f aca="false">IF(N243="sníž. přenesená",J243,0)</f>
        <v>0</v>
      </c>
      <c r="BI243" s="175" t="n">
        <f aca="false">IF(N243="nulová",J243,0)</f>
        <v>0</v>
      </c>
      <c r="BJ243" s="10" t="s">
        <v>80</v>
      </c>
      <c r="BK243" s="175" t="n">
        <f aca="false">ROUND(I243*H243,2)</f>
        <v>0</v>
      </c>
      <c r="BL243" s="10" t="s">
        <v>146</v>
      </c>
      <c r="BM243" s="10" t="s">
        <v>468</v>
      </c>
    </row>
    <row r="244" s="26" customFormat="true" ht="38.25" hidden="false" customHeight="true" outlineLevel="0" collapsed="false">
      <c r="B244" s="164"/>
      <c r="C244" s="165" t="s">
        <v>469</v>
      </c>
      <c r="D244" s="165" t="s">
        <v>130</v>
      </c>
      <c r="E244" s="166" t="s">
        <v>470</v>
      </c>
      <c r="F244" s="167" t="s">
        <v>471</v>
      </c>
      <c r="G244" s="168" t="s">
        <v>240</v>
      </c>
      <c r="H244" s="169" t="n">
        <v>1</v>
      </c>
      <c r="I244" s="170"/>
      <c r="J244" s="170" t="n">
        <f aca="false">ROUND(I244*H244,2)</f>
        <v>0</v>
      </c>
      <c r="K244" s="167"/>
      <c r="L244" s="27"/>
      <c r="M244" s="171"/>
      <c r="N244" s="172" t="s">
        <v>43</v>
      </c>
      <c r="O244" s="173" t="n">
        <v>0</v>
      </c>
      <c r="P244" s="173" t="n">
        <f aca="false">O244*H244</f>
        <v>0</v>
      </c>
      <c r="Q244" s="173" t="n">
        <v>0</v>
      </c>
      <c r="R244" s="173" t="n">
        <f aca="false">Q244*H244</f>
        <v>0</v>
      </c>
      <c r="S244" s="173" t="n">
        <v>0</v>
      </c>
      <c r="T244" s="174" t="n">
        <f aca="false">S244*H244</f>
        <v>0</v>
      </c>
      <c r="AR244" s="10" t="s">
        <v>146</v>
      </c>
      <c r="AT244" s="10" t="s">
        <v>130</v>
      </c>
      <c r="AU244" s="10" t="s">
        <v>82</v>
      </c>
      <c r="AY244" s="10" t="s">
        <v>127</v>
      </c>
      <c r="BE244" s="175" t="n">
        <f aca="false">IF(N244="základní",J244,0)</f>
        <v>0</v>
      </c>
      <c r="BF244" s="175" t="n">
        <f aca="false">IF(N244="snížená",J244,0)</f>
        <v>0</v>
      </c>
      <c r="BG244" s="175" t="n">
        <f aca="false">IF(N244="zákl. přenesená",J244,0)</f>
        <v>0</v>
      </c>
      <c r="BH244" s="175" t="n">
        <f aca="false">IF(N244="sníž. přenesená",J244,0)</f>
        <v>0</v>
      </c>
      <c r="BI244" s="175" t="n">
        <f aca="false">IF(N244="nulová",J244,0)</f>
        <v>0</v>
      </c>
      <c r="BJ244" s="10" t="s">
        <v>80</v>
      </c>
      <c r="BK244" s="175" t="n">
        <f aca="false">ROUND(I244*H244,2)</f>
        <v>0</v>
      </c>
      <c r="BL244" s="10" t="s">
        <v>146</v>
      </c>
      <c r="BM244" s="10" t="s">
        <v>472</v>
      </c>
    </row>
    <row r="245" s="26" customFormat="true" ht="16.5" hidden="false" customHeight="true" outlineLevel="0" collapsed="false">
      <c r="B245" s="164"/>
      <c r="C245" s="165" t="s">
        <v>473</v>
      </c>
      <c r="D245" s="165" t="s">
        <v>130</v>
      </c>
      <c r="E245" s="166" t="s">
        <v>474</v>
      </c>
      <c r="F245" s="167" t="s">
        <v>475</v>
      </c>
      <c r="G245" s="168" t="s">
        <v>240</v>
      </c>
      <c r="H245" s="169" t="n">
        <v>1</v>
      </c>
      <c r="I245" s="170"/>
      <c r="J245" s="170" t="n">
        <f aca="false">ROUND(I245*H245,2)</f>
        <v>0</v>
      </c>
      <c r="K245" s="167"/>
      <c r="L245" s="27"/>
      <c r="M245" s="171"/>
      <c r="N245" s="172" t="s">
        <v>43</v>
      </c>
      <c r="O245" s="173" t="n">
        <v>0</v>
      </c>
      <c r="P245" s="173" t="n">
        <f aca="false">O245*H245</f>
        <v>0</v>
      </c>
      <c r="Q245" s="173" t="n">
        <v>0</v>
      </c>
      <c r="R245" s="173" t="n">
        <f aca="false">Q245*H245</f>
        <v>0</v>
      </c>
      <c r="S245" s="173" t="n">
        <v>0</v>
      </c>
      <c r="T245" s="174" t="n">
        <f aca="false">S245*H245</f>
        <v>0</v>
      </c>
      <c r="AR245" s="10" t="s">
        <v>146</v>
      </c>
      <c r="AT245" s="10" t="s">
        <v>130</v>
      </c>
      <c r="AU245" s="10" t="s">
        <v>82</v>
      </c>
      <c r="AY245" s="10" t="s">
        <v>127</v>
      </c>
      <c r="BE245" s="175" t="n">
        <f aca="false">IF(N245="základní",J245,0)</f>
        <v>0</v>
      </c>
      <c r="BF245" s="175" t="n">
        <f aca="false">IF(N245="snížená",J245,0)</f>
        <v>0</v>
      </c>
      <c r="BG245" s="175" t="n">
        <f aca="false">IF(N245="zákl. přenesená",J245,0)</f>
        <v>0</v>
      </c>
      <c r="BH245" s="175" t="n">
        <f aca="false">IF(N245="sníž. přenesená",J245,0)</f>
        <v>0</v>
      </c>
      <c r="BI245" s="175" t="n">
        <f aca="false">IF(N245="nulová",J245,0)</f>
        <v>0</v>
      </c>
      <c r="BJ245" s="10" t="s">
        <v>80</v>
      </c>
      <c r="BK245" s="175" t="n">
        <f aca="false">ROUND(I245*H245,2)</f>
        <v>0</v>
      </c>
      <c r="BL245" s="10" t="s">
        <v>146</v>
      </c>
      <c r="BM245" s="10" t="s">
        <v>476</v>
      </c>
    </row>
    <row r="246" s="26" customFormat="true" ht="36" hidden="false" customHeight="false" outlineLevel="0" collapsed="false">
      <c r="B246" s="27"/>
      <c r="D246" s="176" t="s">
        <v>140</v>
      </c>
      <c r="F246" s="177" t="s">
        <v>477</v>
      </c>
      <c r="L246" s="27"/>
      <c r="M246" s="178"/>
      <c r="N246" s="28"/>
      <c r="O246" s="28"/>
      <c r="P246" s="28"/>
      <c r="Q246" s="28"/>
      <c r="R246" s="28"/>
      <c r="S246" s="28"/>
      <c r="T246" s="67"/>
      <c r="AT246" s="10" t="s">
        <v>140</v>
      </c>
      <c r="AU246" s="10" t="s">
        <v>82</v>
      </c>
    </row>
    <row r="247" s="151" customFormat="true" ht="29.85" hidden="false" customHeight="true" outlineLevel="0" collapsed="false">
      <c r="B247" s="152"/>
      <c r="D247" s="153" t="s">
        <v>71</v>
      </c>
      <c r="E247" s="162" t="s">
        <v>478</v>
      </c>
      <c r="F247" s="162" t="s">
        <v>479</v>
      </c>
      <c r="J247" s="163" t="n">
        <f aca="false">BK247</f>
        <v>0</v>
      </c>
      <c r="L247" s="152"/>
      <c r="M247" s="156"/>
      <c r="N247" s="157"/>
      <c r="O247" s="157"/>
      <c r="P247" s="158" t="n">
        <f aca="false">SUM(P248:P262)</f>
        <v>177.041192</v>
      </c>
      <c r="Q247" s="157"/>
      <c r="R247" s="158" t="n">
        <f aca="false">SUM(R248:R262)</f>
        <v>0</v>
      </c>
      <c r="S247" s="157"/>
      <c r="T247" s="159" t="n">
        <f aca="false">SUM(T248:T262)</f>
        <v>5.175</v>
      </c>
      <c r="AR247" s="153" t="s">
        <v>80</v>
      </c>
      <c r="AT247" s="160" t="s">
        <v>71</v>
      </c>
      <c r="AU247" s="160" t="s">
        <v>80</v>
      </c>
      <c r="AY247" s="153" t="s">
        <v>127</v>
      </c>
      <c r="BK247" s="161" t="n">
        <f aca="false">SUM(BK248:BK262)</f>
        <v>0</v>
      </c>
    </row>
    <row r="248" s="26" customFormat="true" ht="16.5" hidden="false" customHeight="true" outlineLevel="0" collapsed="false">
      <c r="B248" s="164"/>
      <c r="C248" s="165" t="s">
        <v>480</v>
      </c>
      <c r="D248" s="165" t="s">
        <v>130</v>
      </c>
      <c r="E248" s="166" t="s">
        <v>481</v>
      </c>
      <c r="F248" s="167" t="s">
        <v>482</v>
      </c>
      <c r="G248" s="168" t="s">
        <v>205</v>
      </c>
      <c r="H248" s="169" t="n">
        <v>3.25</v>
      </c>
      <c r="I248" s="170"/>
      <c r="J248" s="170" t="n">
        <f aca="false">ROUND(I248*H248,2)</f>
        <v>0</v>
      </c>
      <c r="K248" s="167" t="s">
        <v>134</v>
      </c>
      <c r="L248" s="27"/>
      <c r="M248" s="171"/>
      <c r="N248" s="172" t="s">
        <v>43</v>
      </c>
      <c r="O248" s="173" t="n">
        <v>9.009</v>
      </c>
      <c r="P248" s="173" t="n">
        <f aca="false">O248*H248</f>
        <v>29.27925</v>
      </c>
      <c r="Q248" s="173" t="n">
        <v>0</v>
      </c>
      <c r="R248" s="173" t="n">
        <f aca="false">Q248*H248</f>
        <v>0</v>
      </c>
      <c r="S248" s="173" t="n">
        <v>1.5</v>
      </c>
      <c r="T248" s="174" t="n">
        <f aca="false">S248*H248</f>
        <v>4.875</v>
      </c>
      <c r="AR248" s="10" t="s">
        <v>146</v>
      </c>
      <c r="AT248" s="10" t="s">
        <v>130</v>
      </c>
      <c r="AU248" s="10" t="s">
        <v>82</v>
      </c>
      <c r="AY248" s="10" t="s">
        <v>127</v>
      </c>
      <c r="BE248" s="175" t="n">
        <f aca="false">IF(N248="základní",J248,0)</f>
        <v>0</v>
      </c>
      <c r="BF248" s="175" t="n">
        <f aca="false">IF(N248="snížená",J248,0)</f>
        <v>0</v>
      </c>
      <c r="BG248" s="175" t="n">
        <f aca="false">IF(N248="zákl. přenesená",J248,0)</f>
        <v>0</v>
      </c>
      <c r="BH248" s="175" t="n">
        <f aca="false">IF(N248="sníž. přenesená",J248,0)</f>
        <v>0</v>
      </c>
      <c r="BI248" s="175" t="n">
        <f aca="false">IF(N248="nulová",J248,0)</f>
        <v>0</v>
      </c>
      <c r="BJ248" s="10" t="s">
        <v>80</v>
      </c>
      <c r="BK248" s="175" t="n">
        <f aca="false">ROUND(I248*H248,2)</f>
        <v>0</v>
      </c>
      <c r="BL248" s="10" t="s">
        <v>146</v>
      </c>
      <c r="BM248" s="10" t="s">
        <v>483</v>
      </c>
    </row>
    <row r="249" s="182" customFormat="true" ht="12" hidden="false" customHeight="false" outlineLevel="0" collapsed="false">
      <c r="B249" s="183"/>
      <c r="D249" s="176" t="s">
        <v>207</v>
      </c>
      <c r="E249" s="184"/>
      <c r="F249" s="185" t="s">
        <v>208</v>
      </c>
      <c r="H249" s="184"/>
      <c r="L249" s="183"/>
      <c r="M249" s="186"/>
      <c r="N249" s="187"/>
      <c r="O249" s="187"/>
      <c r="P249" s="187"/>
      <c r="Q249" s="187"/>
      <c r="R249" s="187"/>
      <c r="S249" s="187"/>
      <c r="T249" s="188"/>
      <c r="AT249" s="184" t="s">
        <v>207</v>
      </c>
      <c r="AU249" s="184" t="s">
        <v>82</v>
      </c>
      <c r="AV249" s="182" t="s">
        <v>80</v>
      </c>
      <c r="AW249" s="182" t="s">
        <v>35</v>
      </c>
      <c r="AX249" s="182" t="s">
        <v>72</v>
      </c>
      <c r="AY249" s="184" t="s">
        <v>127</v>
      </c>
    </row>
    <row r="250" s="189" customFormat="true" ht="12" hidden="false" customHeight="false" outlineLevel="0" collapsed="false">
      <c r="B250" s="190"/>
      <c r="D250" s="176" t="s">
        <v>207</v>
      </c>
      <c r="E250" s="191"/>
      <c r="F250" s="192" t="s">
        <v>484</v>
      </c>
      <c r="H250" s="193" t="n">
        <v>3.25</v>
      </c>
      <c r="L250" s="190"/>
      <c r="M250" s="194"/>
      <c r="N250" s="195"/>
      <c r="O250" s="195"/>
      <c r="P250" s="195"/>
      <c r="Q250" s="195"/>
      <c r="R250" s="195"/>
      <c r="S250" s="195"/>
      <c r="T250" s="196"/>
      <c r="AT250" s="191" t="s">
        <v>207</v>
      </c>
      <c r="AU250" s="191" t="s">
        <v>82</v>
      </c>
      <c r="AV250" s="189" t="s">
        <v>82</v>
      </c>
      <c r="AW250" s="189" t="s">
        <v>35</v>
      </c>
      <c r="AX250" s="189" t="s">
        <v>80</v>
      </c>
      <c r="AY250" s="191" t="s">
        <v>127</v>
      </c>
    </row>
    <row r="251" s="26" customFormat="true" ht="16.5" hidden="false" customHeight="true" outlineLevel="0" collapsed="false">
      <c r="B251" s="164"/>
      <c r="C251" s="165" t="s">
        <v>485</v>
      </c>
      <c r="D251" s="165" t="s">
        <v>130</v>
      </c>
      <c r="E251" s="166" t="s">
        <v>486</v>
      </c>
      <c r="F251" s="167" t="s">
        <v>487</v>
      </c>
      <c r="G251" s="168" t="s">
        <v>205</v>
      </c>
      <c r="H251" s="169" t="n">
        <v>0.2</v>
      </c>
      <c r="I251" s="170"/>
      <c r="J251" s="170" t="n">
        <f aca="false">ROUND(I251*H251,2)</f>
        <v>0</v>
      </c>
      <c r="K251" s="167"/>
      <c r="L251" s="27"/>
      <c r="M251" s="171"/>
      <c r="N251" s="172" t="s">
        <v>43</v>
      </c>
      <c r="O251" s="173" t="n">
        <v>9.009</v>
      </c>
      <c r="P251" s="173" t="n">
        <f aca="false">O251*H251</f>
        <v>1.8018</v>
      </c>
      <c r="Q251" s="173" t="n">
        <v>0</v>
      </c>
      <c r="R251" s="173" t="n">
        <f aca="false">Q251*H251</f>
        <v>0</v>
      </c>
      <c r="S251" s="173" t="n">
        <v>1.5</v>
      </c>
      <c r="T251" s="174" t="n">
        <f aca="false">S251*H251</f>
        <v>0.3</v>
      </c>
      <c r="AR251" s="10" t="s">
        <v>146</v>
      </c>
      <c r="AT251" s="10" t="s">
        <v>130</v>
      </c>
      <c r="AU251" s="10" t="s">
        <v>82</v>
      </c>
      <c r="AY251" s="10" t="s">
        <v>127</v>
      </c>
      <c r="BE251" s="175" t="n">
        <f aca="false">IF(N251="základní",J251,0)</f>
        <v>0</v>
      </c>
      <c r="BF251" s="175" t="n">
        <f aca="false">IF(N251="snížená",J251,0)</f>
        <v>0</v>
      </c>
      <c r="BG251" s="175" t="n">
        <f aca="false">IF(N251="zákl. přenesená",J251,0)</f>
        <v>0</v>
      </c>
      <c r="BH251" s="175" t="n">
        <f aca="false">IF(N251="sníž. přenesená",J251,0)</f>
        <v>0</v>
      </c>
      <c r="BI251" s="175" t="n">
        <f aca="false">IF(N251="nulová",J251,0)</f>
        <v>0</v>
      </c>
      <c r="BJ251" s="10" t="s">
        <v>80</v>
      </c>
      <c r="BK251" s="175" t="n">
        <f aca="false">ROUND(I251*H251,2)</f>
        <v>0</v>
      </c>
      <c r="BL251" s="10" t="s">
        <v>146</v>
      </c>
      <c r="BM251" s="10" t="s">
        <v>488</v>
      </c>
    </row>
    <row r="252" s="182" customFormat="true" ht="12" hidden="false" customHeight="false" outlineLevel="0" collapsed="false">
      <c r="B252" s="183"/>
      <c r="D252" s="176" t="s">
        <v>207</v>
      </c>
      <c r="E252" s="184"/>
      <c r="F252" s="185" t="s">
        <v>208</v>
      </c>
      <c r="H252" s="184"/>
      <c r="L252" s="183"/>
      <c r="M252" s="186"/>
      <c r="N252" s="187"/>
      <c r="O252" s="187"/>
      <c r="P252" s="187"/>
      <c r="Q252" s="187"/>
      <c r="R252" s="187"/>
      <c r="S252" s="187"/>
      <c r="T252" s="188"/>
      <c r="AT252" s="184" t="s">
        <v>207</v>
      </c>
      <c r="AU252" s="184" t="s">
        <v>82</v>
      </c>
      <c r="AV252" s="182" t="s">
        <v>80</v>
      </c>
      <c r="AW252" s="182" t="s">
        <v>35</v>
      </c>
      <c r="AX252" s="182" t="s">
        <v>72</v>
      </c>
      <c r="AY252" s="184" t="s">
        <v>127</v>
      </c>
    </row>
    <row r="253" s="189" customFormat="true" ht="12" hidden="false" customHeight="false" outlineLevel="0" collapsed="false">
      <c r="B253" s="190"/>
      <c r="D253" s="176" t="s">
        <v>207</v>
      </c>
      <c r="E253" s="191"/>
      <c r="F253" s="192" t="s">
        <v>489</v>
      </c>
      <c r="H253" s="193" t="n">
        <v>0.2</v>
      </c>
      <c r="L253" s="190"/>
      <c r="M253" s="194"/>
      <c r="N253" s="195"/>
      <c r="O253" s="195"/>
      <c r="P253" s="195"/>
      <c r="Q253" s="195"/>
      <c r="R253" s="195"/>
      <c r="S253" s="195"/>
      <c r="T253" s="196"/>
      <c r="AT253" s="191" t="s">
        <v>207</v>
      </c>
      <c r="AU253" s="191" t="s">
        <v>82</v>
      </c>
      <c r="AV253" s="189" t="s">
        <v>82</v>
      </c>
      <c r="AW253" s="189" t="s">
        <v>35</v>
      </c>
      <c r="AX253" s="189" t="s">
        <v>80</v>
      </c>
      <c r="AY253" s="191" t="s">
        <v>127</v>
      </c>
    </row>
    <row r="254" s="26" customFormat="true" ht="25.5" hidden="false" customHeight="true" outlineLevel="0" collapsed="false">
      <c r="B254" s="164"/>
      <c r="C254" s="165" t="s">
        <v>490</v>
      </c>
      <c r="D254" s="165" t="s">
        <v>130</v>
      </c>
      <c r="E254" s="166" t="s">
        <v>491</v>
      </c>
      <c r="F254" s="167" t="s">
        <v>492</v>
      </c>
      <c r="G254" s="168" t="s">
        <v>218</v>
      </c>
      <c r="H254" s="169" t="n">
        <v>31.468</v>
      </c>
      <c r="I254" s="170"/>
      <c r="J254" s="170" t="n">
        <f aca="false">ROUND(I254*H254,2)</f>
        <v>0</v>
      </c>
      <c r="K254" s="167" t="s">
        <v>134</v>
      </c>
      <c r="L254" s="27"/>
      <c r="M254" s="171"/>
      <c r="N254" s="172" t="s">
        <v>43</v>
      </c>
      <c r="O254" s="173" t="n">
        <v>4.38</v>
      </c>
      <c r="P254" s="173" t="n">
        <f aca="false">O254*H254</f>
        <v>137.82984</v>
      </c>
      <c r="Q254" s="173" t="n">
        <v>0</v>
      </c>
      <c r="R254" s="173" t="n">
        <f aca="false">Q254*H254</f>
        <v>0</v>
      </c>
      <c r="S254" s="173" t="n">
        <v>0</v>
      </c>
      <c r="T254" s="174" t="n">
        <f aca="false">S254*H254</f>
        <v>0</v>
      </c>
      <c r="AR254" s="10" t="s">
        <v>146</v>
      </c>
      <c r="AT254" s="10" t="s">
        <v>130</v>
      </c>
      <c r="AU254" s="10" t="s">
        <v>82</v>
      </c>
      <c r="AY254" s="10" t="s">
        <v>127</v>
      </c>
      <c r="BE254" s="175" t="n">
        <f aca="false">IF(N254="základní",J254,0)</f>
        <v>0</v>
      </c>
      <c r="BF254" s="175" t="n">
        <f aca="false">IF(N254="snížená",J254,0)</f>
        <v>0</v>
      </c>
      <c r="BG254" s="175" t="n">
        <f aca="false">IF(N254="zákl. přenesená",J254,0)</f>
        <v>0</v>
      </c>
      <c r="BH254" s="175" t="n">
        <f aca="false">IF(N254="sníž. přenesená",J254,0)</f>
        <v>0</v>
      </c>
      <c r="BI254" s="175" t="n">
        <f aca="false">IF(N254="nulová",J254,0)</f>
        <v>0</v>
      </c>
      <c r="BJ254" s="10" t="s">
        <v>80</v>
      </c>
      <c r="BK254" s="175" t="n">
        <f aca="false">ROUND(I254*H254,2)</f>
        <v>0</v>
      </c>
      <c r="BL254" s="10" t="s">
        <v>146</v>
      </c>
      <c r="BM254" s="10" t="s">
        <v>493</v>
      </c>
    </row>
    <row r="255" s="26" customFormat="true" ht="25.5" hidden="false" customHeight="true" outlineLevel="0" collapsed="false">
      <c r="B255" s="164"/>
      <c r="C255" s="165" t="s">
        <v>494</v>
      </c>
      <c r="D255" s="165" t="s">
        <v>130</v>
      </c>
      <c r="E255" s="166" t="s">
        <v>495</v>
      </c>
      <c r="F255" s="167" t="s">
        <v>496</v>
      </c>
      <c r="G255" s="168" t="s">
        <v>218</v>
      </c>
      <c r="H255" s="169" t="n">
        <v>34.018</v>
      </c>
      <c r="I255" s="170"/>
      <c r="J255" s="170" t="n">
        <f aca="false">ROUND(I255*H255,2)</f>
        <v>0</v>
      </c>
      <c r="K255" s="167" t="s">
        <v>134</v>
      </c>
      <c r="L255" s="27"/>
      <c r="M255" s="171"/>
      <c r="N255" s="172" t="s">
        <v>43</v>
      </c>
      <c r="O255" s="173" t="n">
        <v>0.125</v>
      </c>
      <c r="P255" s="173" t="n">
        <f aca="false">O255*H255</f>
        <v>4.25225</v>
      </c>
      <c r="Q255" s="173" t="n">
        <v>0</v>
      </c>
      <c r="R255" s="173" t="n">
        <f aca="false">Q255*H255</f>
        <v>0</v>
      </c>
      <c r="S255" s="173" t="n">
        <v>0</v>
      </c>
      <c r="T255" s="174" t="n">
        <f aca="false">S255*H255</f>
        <v>0</v>
      </c>
      <c r="AR255" s="10" t="s">
        <v>146</v>
      </c>
      <c r="AT255" s="10" t="s">
        <v>130</v>
      </c>
      <c r="AU255" s="10" t="s">
        <v>82</v>
      </c>
      <c r="AY255" s="10" t="s">
        <v>127</v>
      </c>
      <c r="BE255" s="175" t="n">
        <f aca="false">IF(N255="základní",J255,0)</f>
        <v>0</v>
      </c>
      <c r="BF255" s="175" t="n">
        <f aca="false">IF(N255="snížená",J255,0)</f>
        <v>0</v>
      </c>
      <c r="BG255" s="175" t="n">
        <f aca="false">IF(N255="zákl. přenesená",J255,0)</f>
        <v>0</v>
      </c>
      <c r="BH255" s="175" t="n">
        <f aca="false">IF(N255="sníž. přenesená",J255,0)</f>
        <v>0</v>
      </c>
      <c r="BI255" s="175" t="n">
        <f aca="false">IF(N255="nulová",J255,0)</f>
        <v>0</v>
      </c>
      <c r="BJ255" s="10" t="s">
        <v>80</v>
      </c>
      <c r="BK255" s="175" t="n">
        <f aca="false">ROUND(I255*H255,2)</f>
        <v>0</v>
      </c>
      <c r="BL255" s="10" t="s">
        <v>146</v>
      </c>
      <c r="BM255" s="10" t="s">
        <v>497</v>
      </c>
    </row>
    <row r="256" s="26" customFormat="true" ht="25.5" hidden="false" customHeight="true" outlineLevel="0" collapsed="false">
      <c r="B256" s="164"/>
      <c r="C256" s="165" t="s">
        <v>498</v>
      </c>
      <c r="D256" s="165" t="s">
        <v>130</v>
      </c>
      <c r="E256" s="166" t="s">
        <v>499</v>
      </c>
      <c r="F256" s="167" t="s">
        <v>500</v>
      </c>
      <c r="G256" s="168" t="s">
        <v>218</v>
      </c>
      <c r="H256" s="169" t="n">
        <v>646.342</v>
      </c>
      <c r="I256" s="170"/>
      <c r="J256" s="170" t="n">
        <f aca="false">ROUND(I256*H256,2)</f>
        <v>0</v>
      </c>
      <c r="K256" s="167" t="s">
        <v>134</v>
      </c>
      <c r="L256" s="27"/>
      <c r="M256" s="171"/>
      <c r="N256" s="172" t="s">
        <v>43</v>
      </c>
      <c r="O256" s="173" t="n">
        <v>0.006</v>
      </c>
      <c r="P256" s="173" t="n">
        <f aca="false">O256*H256</f>
        <v>3.878052</v>
      </c>
      <c r="Q256" s="173" t="n">
        <v>0</v>
      </c>
      <c r="R256" s="173" t="n">
        <f aca="false">Q256*H256</f>
        <v>0</v>
      </c>
      <c r="S256" s="173" t="n">
        <v>0</v>
      </c>
      <c r="T256" s="174" t="n">
        <f aca="false">S256*H256</f>
        <v>0</v>
      </c>
      <c r="AR256" s="10" t="s">
        <v>146</v>
      </c>
      <c r="AT256" s="10" t="s">
        <v>130</v>
      </c>
      <c r="AU256" s="10" t="s">
        <v>82</v>
      </c>
      <c r="AY256" s="10" t="s">
        <v>127</v>
      </c>
      <c r="BE256" s="175" t="n">
        <f aca="false">IF(N256="základní",J256,0)</f>
        <v>0</v>
      </c>
      <c r="BF256" s="175" t="n">
        <f aca="false">IF(N256="snížená",J256,0)</f>
        <v>0</v>
      </c>
      <c r="BG256" s="175" t="n">
        <f aca="false">IF(N256="zákl. přenesená",J256,0)</f>
        <v>0</v>
      </c>
      <c r="BH256" s="175" t="n">
        <f aca="false">IF(N256="sníž. přenesená",J256,0)</f>
        <v>0</v>
      </c>
      <c r="BI256" s="175" t="n">
        <f aca="false">IF(N256="nulová",J256,0)</f>
        <v>0</v>
      </c>
      <c r="BJ256" s="10" t="s">
        <v>80</v>
      </c>
      <c r="BK256" s="175" t="n">
        <f aca="false">ROUND(I256*H256,2)</f>
        <v>0</v>
      </c>
      <c r="BL256" s="10" t="s">
        <v>146</v>
      </c>
      <c r="BM256" s="10" t="s">
        <v>501</v>
      </c>
    </row>
    <row r="257" s="189" customFormat="true" ht="12" hidden="false" customHeight="false" outlineLevel="0" collapsed="false">
      <c r="B257" s="190"/>
      <c r="D257" s="176" t="s">
        <v>207</v>
      </c>
      <c r="E257" s="191"/>
      <c r="F257" s="192" t="s">
        <v>502</v>
      </c>
      <c r="H257" s="193" t="n">
        <v>646.342</v>
      </c>
      <c r="L257" s="190"/>
      <c r="M257" s="194"/>
      <c r="N257" s="195"/>
      <c r="O257" s="195"/>
      <c r="P257" s="195"/>
      <c r="Q257" s="195"/>
      <c r="R257" s="195"/>
      <c r="S257" s="195"/>
      <c r="T257" s="196"/>
      <c r="AT257" s="191" t="s">
        <v>207</v>
      </c>
      <c r="AU257" s="191" t="s">
        <v>82</v>
      </c>
      <c r="AV257" s="189" t="s">
        <v>82</v>
      </c>
      <c r="AW257" s="189" t="s">
        <v>35</v>
      </c>
      <c r="AX257" s="189" t="s">
        <v>80</v>
      </c>
      <c r="AY257" s="191" t="s">
        <v>127</v>
      </c>
    </row>
    <row r="258" s="26" customFormat="true" ht="16.5" hidden="false" customHeight="true" outlineLevel="0" collapsed="false">
      <c r="B258" s="164"/>
      <c r="C258" s="165" t="s">
        <v>503</v>
      </c>
      <c r="D258" s="165" t="s">
        <v>130</v>
      </c>
      <c r="E258" s="166" t="s">
        <v>504</v>
      </c>
      <c r="F258" s="167" t="s">
        <v>505</v>
      </c>
      <c r="G258" s="168" t="s">
        <v>218</v>
      </c>
      <c r="H258" s="169" t="n">
        <v>19.058</v>
      </c>
      <c r="I258" s="170"/>
      <c r="J258" s="170" t="n">
        <f aca="false">ROUND(I258*H258,2)</f>
        <v>0</v>
      </c>
      <c r="K258" s="167"/>
      <c r="L258" s="27"/>
      <c r="M258" s="171"/>
      <c r="N258" s="172" t="s">
        <v>43</v>
      </c>
      <c r="O258" s="173" t="n">
        <v>0</v>
      </c>
      <c r="P258" s="173" t="n">
        <f aca="false">O258*H258</f>
        <v>0</v>
      </c>
      <c r="Q258" s="173" t="n">
        <v>0</v>
      </c>
      <c r="R258" s="173" t="n">
        <f aca="false">Q258*H258</f>
        <v>0</v>
      </c>
      <c r="S258" s="173" t="n">
        <v>0</v>
      </c>
      <c r="T258" s="174" t="n">
        <f aca="false">S258*H258</f>
        <v>0</v>
      </c>
      <c r="AR258" s="10" t="s">
        <v>146</v>
      </c>
      <c r="AT258" s="10" t="s">
        <v>130</v>
      </c>
      <c r="AU258" s="10" t="s">
        <v>82</v>
      </c>
      <c r="AY258" s="10" t="s">
        <v>127</v>
      </c>
      <c r="BE258" s="175" t="n">
        <f aca="false">IF(N258="základní",J258,0)</f>
        <v>0</v>
      </c>
      <c r="BF258" s="175" t="n">
        <f aca="false">IF(N258="snížená",J258,0)</f>
        <v>0</v>
      </c>
      <c r="BG258" s="175" t="n">
        <f aca="false">IF(N258="zákl. přenesená",J258,0)</f>
        <v>0</v>
      </c>
      <c r="BH258" s="175" t="n">
        <f aca="false">IF(N258="sníž. přenesená",J258,0)</f>
        <v>0</v>
      </c>
      <c r="BI258" s="175" t="n">
        <f aca="false">IF(N258="nulová",J258,0)</f>
        <v>0</v>
      </c>
      <c r="BJ258" s="10" t="s">
        <v>80</v>
      </c>
      <c r="BK258" s="175" t="n">
        <f aca="false">ROUND(I258*H258,2)</f>
        <v>0</v>
      </c>
      <c r="BL258" s="10" t="s">
        <v>146</v>
      </c>
      <c r="BM258" s="10" t="s">
        <v>506</v>
      </c>
    </row>
    <row r="259" s="189" customFormat="true" ht="12" hidden="false" customHeight="false" outlineLevel="0" collapsed="false">
      <c r="B259" s="190"/>
      <c r="D259" s="176" t="s">
        <v>207</v>
      </c>
      <c r="E259" s="191"/>
      <c r="F259" s="192" t="s">
        <v>507</v>
      </c>
      <c r="H259" s="193" t="n">
        <v>19.058</v>
      </c>
      <c r="L259" s="190"/>
      <c r="M259" s="194"/>
      <c r="N259" s="195"/>
      <c r="O259" s="195"/>
      <c r="P259" s="195"/>
      <c r="Q259" s="195"/>
      <c r="R259" s="195"/>
      <c r="S259" s="195"/>
      <c r="T259" s="196"/>
      <c r="AT259" s="191" t="s">
        <v>207</v>
      </c>
      <c r="AU259" s="191" t="s">
        <v>82</v>
      </c>
      <c r="AV259" s="189" t="s">
        <v>82</v>
      </c>
      <c r="AW259" s="189" t="s">
        <v>35</v>
      </c>
      <c r="AX259" s="189" t="s">
        <v>80</v>
      </c>
      <c r="AY259" s="191" t="s">
        <v>127</v>
      </c>
    </row>
    <row r="260" s="26" customFormat="true" ht="25.5" hidden="false" customHeight="true" outlineLevel="0" collapsed="false">
      <c r="B260" s="164"/>
      <c r="C260" s="165" t="s">
        <v>508</v>
      </c>
      <c r="D260" s="165" t="s">
        <v>130</v>
      </c>
      <c r="E260" s="166" t="s">
        <v>509</v>
      </c>
      <c r="F260" s="167" t="s">
        <v>510</v>
      </c>
      <c r="G260" s="168" t="s">
        <v>218</v>
      </c>
      <c r="H260" s="169" t="n">
        <v>6.497</v>
      </c>
      <c r="I260" s="170"/>
      <c r="J260" s="170" t="n">
        <f aca="false">ROUND(I260*H260,2)</f>
        <v>0</v>
      </c>
      <c r="K260" s="167"/>
      <c r="L260" s="27"/>
      <c r="M260" s="171"/>
      <c r="N260" s="172" t="s">
        <v>43</v>
      </c>
      <c r="O260" s="173" t="n">
        <v>0</v>
      </c>
      <c r="P260" s="173" t="n">
        <f aca="false">O260*H260</f>
        <v>0</v>
      </c>
      <c r="Q260" s="173" t="n">
        <v>0</v>
      </c>
      <c r="R260" s="173" t="n">
        <f aca="false">Q260*H260</f>
        <v>0</v>
      </c>
      <c r="S260" s="173" t="n">
        <v>0</v>
      </c>
      <c r="T260" s="174" t="n">
        <f aca="false">S260*H260</f>
        <v>0</v>
      </c>
      <c r="AR260" s="10" t="s">
        <v>146</v>
      </c>
      <c r="AT260" s="10" t="s">
        <v>130</v>
      </c>
      <c r="AU260" s="10" t="s">
        <v>82</v>
      </c>
      <c r="AY260" s="10" t="s">
        <v>127</v>
      </c>
      <c r="BE260" s="175" t="n">
        <f aca="false">IF(N260="základní",J260,0)</f>
        <v>0</v>
      </c>
      <c r="BF260" s="175" t="n">
        <f aca="false">IF(N260="snížená",J260,0)</f>
        <v>0</v>
      </c>
      <c r="BG260" s="175" t="n">
        <f aca="false">IF(N260="zákl. přenesená",J260,0)</f>
        <v>0</v>
      </c>
      <c r="BH260" s="175" t="n">
        <f aca="false">IF(N260="sníž. přenesená",J260,0)</f>
        <v>0</v>
      </c>
      <c r="BI260" s="175" t="n">
        <f aca="false">IF(N260="nulová",J260,0)</f>
        <v>0</v>
      </c>
      <c r="BJ260" s="10" t="s">
        <v>80</v>
      </c>
      <c r="BK260" s="175" t="n">
        <f aca="false">ROUND(I260*H260,2)</f>
        <v>0</v>
      </c>
      <c r="BL260" s="10" t="s">
        <v>146</v>
      </c>
      <c r="BM260" s="10" t="s">
        <v>511</v>
      </c>
    </row>
    <row r="261" s="26" customFormat="true" ht="16.5" hidden="false" customHeight="true" outlineLevel="0" collapsed="false">
      <c r="B261" s="164"/>
      <c r="C261" s="165" t="s">
        <v>512</v>
      </c>
      <c r="D261" s="165" t="s">
        <v>130</v>
      </c>
      <c r="E261" s="166" t="s">
        <v>513</v>
      </c>
      <c r="F261" s="167" t="s">
        <v>514</v>
      </c>
      <c r="G261" s="168" t="s">
        <v>218</v>
      </c>
      <c r="H261" s="169" t="n">
        <v>7.834</v>
      </c>
      <c r="I261" s="170"/>
      <c r="J261" s="170" t="n">
        <f aca="false">ROUND(I261*H261,2)</f>
        <v>0</v>
      </c>
      <c r="K261" s="167" t="s">
        <v>134</v>
      </c>
      <c r="L261" s="27"/>
      <c r="M261" s="171"/>
      <c r="N261" s="172" t="s">
        <v>43</v>
      </c>
      <c r="O261" s="173" t="n">
        <v>0</v>
      </c>
      <c r="P261" s="173" t="n">
        <f aca="false">O261*H261</f>
        <v>0</v>
      </c>
      <c r="Q261" s="173" t="n">
        <v>0</v>
      </c>
      <c r="R261" s="173" t="n">
        <f aca="false">Q261*H261</f>
        <v>0</v>
      </c>
      <c r="S261" s="173" t="n">
        <v>0</v>
      </c>
      <c r="T261" s="174" t="n">
        <f aca="false">S261*H261</f>
        <v>0</v>
      </c>
      <c r="AR261" s="10" t="s">
        <v>146</v>
      </c>
      <c r="AT261" s="10" t="s">
        <v>130</v>
      </c>
      <c r="AU261" s="10" t="s">
        <v>82</v>
      </c>
      <c r="AY261" s="10" t="s">
        <v>127</v>
      </c>
      <c r="BE261" s="175" t="n">
        <f aca="false">IF(N261="základní",J261,0)</f>
        <v>0</v>
      </c>
      <c r="BF261" s="175" t="n">
        <f aca="false">IF(N261="snížená",J261,0)</f>
        <v>0</v>
      </c>
      <c r="BG261" s="175" t="n">
        <f aca="false">IF(N261="zákl. přenesená",J261,0)</f>
        <v>0</v>
      </c>
      <c r="BH261" s="175" t="n">
        <f aca="false">IF(N261="sníž. přenesená",J261,0)</f>
        <v>0</v>
      </c>
      <c r="BI261" s="175" t="n">
        <f aca="false">IF(N261="nulová",J261,0)</f>
        <v>0</v>
      </c>
      <c r="BJ261" s="10" t="s">
        <v>80</v>
      </c>
      <c r="BK261" s="175" t="n">
        <f aca="false">ROUND(I261*H261,2)</f>
        <v>0</v>
      </c>
      <c r="BL261" s="10" t="s">
        <v>146</v>
      </c>
      <c r="BM261" s="10" t="s">
        <v>515</v>
      </c>
    </row>
    <row r="262" s="26" customFormat="true" ht="25.5" hidden="false" customHeight="true" outlineLevel="0" collapsed="false">
      <c r="B262" s="164"/>
      <c r="C262" s="165" t="s">
        <v>516</v>
      </c>
      <c r="D262" s="165" t="s">
        <v>130</v>
      </c>
      <c r="E262" s="166" t="s">
        <v>517</v>
      </c>
      <c r="F262" s="167" t="s">
        <v>518</v>
      </c>
      <c r="G262" s="168" t="s">
        <v>218</v>
      </c>
      <c r="H262" s="169" t="n">
        <v>0.629</v>
      </c>
      <c r="I262" s="170"/>
      <c r="J262" s="170" t="n">
        <f aca="false">ROUND(I262*H262,2)</f>
        <v>0</v>
      </c>
      <c r="K262" s="167" t="s">
        <v>134</v>
      </c>
      <c r="L262" s="27"/>
      <c r="M262" s="171"/>
      <c r="N262" s="172" t="s">
        <v>43</v>
      </c>
      <c r="O262" s="173" t="n">
        <v>0</v>
      </c>
      <c r="P262" s="173" t="n">
        <f aca="false">O262*H262</f>
        <v>0</v>
      </c>
      <c r="Q262" s="173" t="n">
        <v>0</v>
      </c>
      <c r="R262" s="173" t="n">
        <f aca="false">Q262*H262</f>
        <v>0</v>
      </c>
      <c r="S262" s="173" t="n">
        <v>0</v>
      </c>
      <c r="T262" s="174" t="n">
        <f aca="false">S262*H262</f>
        <v>0</v>
      </c>
      <c r="AR262" s="10" t="s">
        <v>146</v>
      </c>
      <c r="AT262" s="10" t="s">
        <v>130</v>
      </c>
      <c r="AU262" s="10" t="s">
        <v>82</v>
      </c>
      <c r="AY262" s="10" t="s">
        <v>127</v>
      </c>
      <c r="BE262" s="175" t="n">
        <f aca="false">IF(N262="základní",J262,0)</f>
        <v>0</v>
      </c>
      <c r="BF262" s="175" t="n">
        <f aca="false">IF(N262="snížená",J262,0)</f>
        <v>0</v>
      </c>
      <c r="BG262" s="175" t="n">
        <f aca="false">IF(N262="zákl. přenesená",J262,0)</f>
        <v>0</v>
      </c>
      <c r="BH262" s="175" t="n">
        <f aca="false">IF(N262="sníž. přenesená",J262,0)</f>
        <v>0</v>
      </c>
      <c r="BI262" s="175" t="n">
        <f aca="false">IF(N262="nulová",J262,0)</f>
        <v>0</v>
      </c>
      <c r="BJ262" s="10" t="s">
        <v>80</v>
      </c>
      <c r="BK262" s="175" t="n">
        <f aca="false">ROUND(I262*H262,2)</f>
        <v>0</v>
      </c>
      <c r="BL262" s="10" t="s">
        <v>146</v>
      </c>
      <c r="BM262" s="10" t="s">
        <v>519</v>
      </c>
    </row>
    <row r="263" s="151" customFormat="true" ht="29.85" hidden="false" customHeight="true" outlineLevel="0" collapsed="false">
      <c r="B263" s="152"/>
      <c r="D263" s="153" t="s">
        <v>71</v>
      </c>
      <c r="E263" s="162" t="s">
        <v>520</v>
      </c>
      <c r="F263" s="162" t="s">
        <v>521</v>
      </c>
      <c r="J263" s="163" t="n">
        <f aca="false">BK263</f>
        <v>0</v>
      </c>
      <c r="L263" s="152"/>
      <c r="M263" s="156"/>
      <c r="N263" s="157"/>
      <c r="O263" s="157"/>
      <c r="P263" s="158" t="n">
        <f aca="false">P264</f>
        <v>53.10116</v>
      </c>
      <c r="Q263" s="157"/>
      <c r="R263" s="158" t="n">
        <f aca="false">R264</f>
        <v>0</v>
      </c>
      <c r="S263" s="157"/>
      <c r="T263" s="159" t="n">
        <f aca="false">T264</f>
        <v>0</v>
      </c>
      <c r="AR263" s="153" t="s">
        <v>80</v>
      </c>
      <c r="AT263" s="160" t="s">
        <v>71</v>
      </c>
      <c r="AU263" s="160" t="s">
        <v>80</v>
      </c>
      <c r="AY263" s="153" t="s">
        <v>127</v>
      </c>
      <c r="BK263" s="161" t="n">
        <f aca="false">BK264</f>
        <v>0</v>
      </c>
    </row>
    <row r="264" s="26" customFormat="true" ht="16.5" hidden="false" customHeight="true" outlineLevel="0" collapsed="false">
      <c r="B264" s="164"/>
      <c r="C264" s="165" t="s">
        <v>522</v>
      </c>
      <c r="D264" s="165" t="s">
        <v>130</v>
      </c>
      <c r="E264" s="166" t="s">
        <v>523</v>
      </c>
      <c r="F264" s="167" t="s">
        <v>524</v>
      </c>
      <c r="G264" s="168" t="s">
        <v>218</v>
      </c>
      <c r="H264" s="169" t="n">
        <v>19.06</v>
      </c>
      <c r="I264" s="170"/>
      <c r="J264" s="170" t="n">
        <f aca="false">ROUND(I264*H264,2)</f>
        <v>0</v>
      </c>
      <c r="K264" s="167" t="s">
        <v>134</v>
      </c>
      <c r="L264" s="27"/>
      <c r="M264" s="171"/>
      <c r="N264" s="172" t="s">
        <v>43</v>
      </c>
      <c r="O264" s="173" t="n">
        <v>2.786</v>
      </c>
      <c r="P264" s="173" t="n">
        <f aca="false">O264*H264</f>
        <v>53.10116</v>
      </c>
      <c r="Q264" s="173" t="n">
        <v>0</v>
      </c>
      <c r="R264" s="173" t="n">
        <f aca="false">Q264*H264</f>
        <v>0</v>
      </c>
      <c r="S264" s="173" t="n">
        <v>0</v>
      </c>
      <c r="T264" s="174" t="n">
        <f aca="false">S264*H264</f>
        <v>0</v>
      </c>
      <c r="AR264" s="10" t="s">
        <v>146</v>
      </c>
      <c r="AT264" s="10" t="s">
        <v>130</v>
      </c>
      <c r="AU264" s="10" t="s">
        <v>82</v>
      </c>
      <c r="AY264" s="10" t="s">
        <v>127</v>
      </c>
      <c r="BE264" s="175" t="n">
        <f aca="false">IF(N264="základní",J264,0)</f>
        <v>0</v>
      </c>
      <c r="BF264" s="175" t="n">
        <f aca="false">IF(N264="snížená",J264,0)</f>
        <v>0</v>
      </c>
      <c r="BG264" s="175" t="n">
        <f aca="false">IF(N264="zákl. přenesená",J264,0)</f>
        <v>0</v>
      </c>
      <c r="BH264" s="175" t="n">
        <f aca="false">IF(N264="sníž. přenesená",J264,0)</f>
        <v>0</v>
      </c>
      <c r="BI264" s="175" t="n">
        <f aca="false">IF(N264="nulová",J264,0)</f>
        <v>0</v>
      </c>
      <c r="BJ264" s="10" t="s">
        <v>80</v>
      </c>
      <c r="BK264" s="175" t="n">
        <f aca="false">ROUND(I264*H264,2)</f>
        <v>0</v>
      </c>
      <c r="BL264" s="10" t="s">
        <v>146</v>
      </c>
      <c r="BM264" s="10" t="s">
        <v>525</v>
      </c>
    </row>
    <row r="265" s="151" customFormat="true" ht="37.35" hidden="false" customHeight="true" outlineLevel="0" collapsed="false">
      <c r="B265" s="152"/>
      <c r="D265" s="153" t="s">
        <v>71</v>
      </c>
      <c r="E265" s="154" t="s">
        <v>526</v>
      </c>
      <c r="F265" s="154" t="s">
        <v>527</v>
      </c>
      <c r="J265" s="155" t="n">
        <f aca="false">BK265</f>
        <v>0</v>
      </c>
      <c r="L265" s="152"/>
      <c r="M265" s="156"/>
      <c r="N265" s="157"/>
      <c r="O265" s="157"/>
      <c r="P265" s="158" t="n">
        <f aca="false">P266+P270+P290+P295+P298+P415+P546+P574</f>
        <v>1546.406175</v>
      </c>
      <c r="Q265" s="157"/>
      <c r="R265" s="158" t="n">
        <f aca="false">R266+R270+R290+R295+R298+R415+R546+R574</f>
        <v>25.3780023</v>
      </c>
      <c r="S265" s="157"/>
      <c r="T265" s="159" t="n">
        <f aca="false">T266+T270+T290+T295+T298+T415+T546+T574</f>
        <v>14.030725</v>
      </c>
      <c r="AR265" s="153" t="s">
        <v>82</v>
      </c>
      <c r="AT265" s="160" t="s">
        <v>71</v>
      </c>
      <c r="AU265" s="160" t="s">
        <v>72</v>
      </c>
      <c r="AY265" s="153" t="s">
        <v>127</v>
      </c>
      <c r="BK265" s="161" t="n">
        <f aca="false">BK266+BK270+BK290+BK295+BK298+BK415+BK546+BK574</f>
        <v>0</v>
      </c>
    </row>
    <row r="266" s="151" customFormat="true" ht="19.95" hidden="false" customHeight="true" outlineLevel="0" collapsed="false">
      <c r="B266" s="152"/>
      <c r="D266" s="153" t="s">
        <v>71</v>
      </c>
      <c r="E266" s="162" t="s">
        <v>528</v>
      </c>
      <c r="F266" s="162" t="s">
        <v>529</v>
      </c>
      <c r="J266" s="163" t="n">
        <f aca="false">BK266</f>
        <v>0</v>
      </c>
      <c r="L266" s="152"/>
      <c r="M266" s="156"/>
      <c r="N266" s="157"/>
      <c r="O266" s="157"/>
      <c r="P266" s="158" t="n">
        <f aca="false">SUM(P267:P269)</f>
        <v>2.975</v>
      </c>
      <c r="Q266" s="157"/>
      <c r="R266" s="158" t="n">
        <f aca="false">SUM(R267:R269)</f>
        <v>0</v>
      </c>
      <c r="S266" s="157"/>
      <c r="T266" s="159" t="n">
        <f aca="false">SUM(T267:T269)</f>
        <v>0.34</v>
      </c>
      <c r="AR266" s="153" t="s">
        <v>82</v>
      </c>
      <c r="AT266" s="160" t="s">
        <v>71</v>
      </c>
      <c r="AU266" s="160" t="s">
        <v>80</v>
      </c>
      <c r="AY266" s="153" t="s">
        <v>127</v>
      </c>
      <c r="BK266" s="161" t="n">
        <f aca="false">SUM(BK267:BK269)</f>
        <v>0</v>
      </c>
    </row>
    <row r="267" s="26" customFormat="true" ht="16.5" hidden="false" customHeight="true" outlineLevel="0" collapsed="false">
      <c r="B267" s="164"/>
      <c r="C267" s="165" t="s">
        <v>530</v>
      </c>
      <c r="D267" s="165" t="s">
        <v>130</v>
      </c>
      <c r="E267" s="166" t="s">
        <v>531</v>
      </c>
      <c r="F267" s="167" t="s">
        <v>532</v>
      </c>
      <c r="G267" s="168" t="s">
        <v>257</v>
      </c>
      <c r="H267" s="169" t="n">
        <v>85</v>
      </c>
      <c r="I267" s="170"/>
      <c r="J267" s="170" t="n">
        <f aca="false">ROUND(I267*H267,2)</f>
        <v>0</v>
      </c>
      <c r="K267" s="167" t="s">
        <v>134</v>
      </c>
      <c r="L267" s="27"/>
      <c r="M267" s="171"/>
      <c r="N267" s="172" t="s">
        <v>43</v>
      </c>
      <c r="O267" s="173" t="n">
        <v>0.035</v>
      </c>
      <c r="P267" s="173" t="n">
        <f aca="false">O267*H267</f>
        <v>2.975</v>
      </c>
      <c r="Q267" s="173" t="n">
        <v>0</v>
      </c>
      <c r="R267" s="173" t="n">
        <f aca="false">Q267*H267</f>
        <v>0</v>
      </c>
      <c r="S267" s="173" t="n">
        <v>0.004</v>
      </c>
      <c r="T267" s="174" t="n">
        <f aca="false">S267*H267</f>
        <v>0.34</v>
      </c>
      <c r="AR267" s="10" t="s">
        <v>282</v>
      </c>
      <c r="AT267" s="10" t="s">
        <v>130</v>
      </c>
      <c r="AU267" s="10" t="s">
        <v>82</v>
      </c>
      <c r="AY267" s="10" t="s">
        <v>127</v>
      </c>
      <c r="BE267" s="175" t="n">
        <f aca="false">IF(N267="základní",J267,0)</f>
        <v>0</v>
      </c>
      <c r="BF267" s="175" t="n">
        <f aca="false">IF(N267="snížená",J267,0)</f>
        <v>0</v>
      </c>
      <c r="BG267" s="175" t="n">
        <f aca="false">IF(N267="zákl. přenesená",J267,0)</f>
        <v>0</v>
      </c>
      <c r="BH267" s="175" t="n">
        <f aca="false">IF(N267="sníž. přenesená",J267,0)</f>
        <v>0</v>
      </c>
      <c r="BI267" s="175" t="n">
        <f aca="false">IF(N267="nulová",J267,0)</f>
        <v>0</v>
      </c>
      <c r="BJ267" s="10" t="s">
        <v>80</v>
      </c>
      <c r="BK267" s="175" t="n">
        <f aca="false">ROUND(I267*H267,2)</f>
        <v>0</v>
      </c>
      <c r="BL267" s="10" t="s">
        <v>282</v>
      </c>
      <c r="BM267" s="10" t="s">
        <v>533</v>
      </c>
    </row>
    <row r="268" s="182" customFormat="true" ht="12" hidden="false" customHeight="false" outlineLevel="0" collapsed="false">
      <c r="B268" s="183"/>
      <c r="D268" s="176" t="s">
        <v>207</v>
      </c>
      <c r="E268" s="184"/>
      <c r="F268" s="185" t="s">
        <v>208</v>
      </c>
      <c r="H268" s="184"/>
      <c r="L268" s="183"/>
      <c r="M268" s="186"/>
      <c r="N268" s="187"/>
      <c r="O268" s="187"/>
      <c r="P268" s="187"/>
      <c r="Q268" s="187"/>
      <c r="R268" s="187"/>
      <c r="S268" s="187"/>
      <c r="T268" s="188"/>
      <c r="AT268" s="184" t="s">
        <v>207</v>
      </c>
      <c r="AU268" s="184" t="s">
        <v>82</v>
      </c>
      <c r="AV268" s="182" t="s">
        <v>80</v>
      </c>
      <c r="AW268" s="182" t="s">
        <v>35</v>
      </c>
      <c r="AX268" s="182" t="s">
        <v>72</v>
      </c>
      <c r="AY268" s="184" t="s">
        <v>127</v>
      </c>
    </row>
    <row r="269" s="189" customFormat="true" ht="12" hidden="false" customHeight="false" outlineLevel="0" collapsed="false">
      <c r="B269" s="190"/>
      <c r="D269" s="176" t="s">
        <v>207</v>
      </c>
      <c r="E269" s="191"/>
      <c r="F269" s="192" t="s">
        <v>534</v>
      </c>
      <c r="H269" s="193" t="n">
        <v>85</v>
      </c>
      <c r="L269" s="190"/>
      <c r="M269" s="194"/>
      <c r="N269" s="195"/>
      <c r="O269" s="195"/>
      <c r="P269" s="195"/>
      <c r="Q269" s="195"/>
      <c r="R269" s="195"/>
      <c r="S269" s="195"/>
      <c r="T269" s="196"/>
      <c r="AT269" s="191" t="s">
        <v>207</v>
      </c>
      <c r="AU269" s="191" t="s">
        <v>82</v>
      </c>
      <c r="AV269" s="189" t="s">
        <v>82</v>
      </c>
      <c r="AW269" s="189" t="s">
        <v>35</v>
      </c>
      <c r="AX269" s="189" t="s">
        <v>80</v>
      </c>
      <c r="AY269" s="191" t="s">
        <v>127</v>
      </c>
    </row>
    <row r="270" s="151" customFormat="true" ht="29.85" hidden="false" customHeight="true" outlineLevel="0" collapsed="false">
      <c r="B270" s="152"/>
      <c r="D270" s="153" t="s">
        <v>71</v>
      </c>
      <c r="E270" s="162" t="s">
        <v>535</v>
      </c>
      <c r="F270" s="162" t="s">
        <v>536</v>
      </c>
      <c r="J270" s="163" t="n">
        <f aca="false">BK270</f>
        <v>0</v>
      </c>
      <c r="L270" s="152"/>
      <c r="M270" s="156"/>
      <c r="N270" s="157"/>
      <c r="O270" s="157"/>
      <c r="P270" s="158" t="n">
        <f aca="false">SUM(P271:P289)</f>
        <v>37.381948</v>
      </c>
      <c r="Q270" s="157"/>
      <c r="R270" s="158" t="n">
        <f aca="false">SUM(R271:R289)</f>
        <v>2.178038</v>
      </c>
      <c r="S270" s="157"/>
      <c r="T270" s="159" t="n">
        <f aca="false">SUM(T271:T289)</f>
        <v>0.289</v>
      </c>
      <c r="AR270" s="153" t="s">
        <v>82</v>
      </c>
      <c r="AT270" s="160" t="s">
        <v>71</v>
      </c>
      <c r="AU270" s="160" t="s">
        <v>80</v>
      </c>
      <c r="AY270" s="153" t="s">
        <v>127</v>
      </c>
      <c r="BK270" s="161" t="n">
        <f aca="false">SUM(BK271:BK289)</f>
        <v>0</v>
      </c>
    </row>
    <row r="271" s="26" customFormat="true" ht="25.5" hidden="false" customHeight="true" outlineLevel="0" collapsed="false">
      <c r="B271" s="164"/>
      <c r="C271" s="165" t="s">
        <v>537</v>
      </c>
      <c r="D271" s="165" t="s">
        <v>130</v>
      </c>
      <c r="E271" s="166" t="s">
        <v>538</v>
      </c>
      <c r="F271" s="167" t="s">
        <v>539</v>
      </c>
      <c r="G271" s="168" t="s">
        <v>257</v>
      </c>
      <c r="H271" s="169" t="n">
        <v>85</v>
      </c>
      <c r="I271" s="170"/>
      <c r="J271" s="170" t="n">
        <f aca="false">ROUND(I271*H271,2)</f>
        <v>0</v>
      </c>
      <c r="K271" s="167" t="s">
        <v>134</v>
      </c>
      <c r="L271" s="27"/>
      <c r="M271" s="171"/>
      <c r="N271" s="172" t="s">
        <v>43</v>
      </c>
      <c r="O271" s="173" t="n">
        <v>0.056</v>
      </c>
      <c r="P271" s="173" t="n">
        <f aca="false">O271*H271</f>
        <v>4.76</v>
      </c>
      <c r="Q271" s="173" t="n">
        <v>0</v>
      </c>
      <c r="R271" s="173" t="n">
        <f aca="false">Q271*H271</f>
        <v>0</v>
      </c>
      <c r="S271" s="173" t="n">
        <v>0.0034</v>
      </c>
      <c r="T271" s="174" t="n">
        <f aca="false">S271*H271</f>
        <v>0.289</v>
      </c>
      <c r="AR271" s="10" t="s">
        <v>282</v>
      </c>
      <c r="AT271" s="10" t="s">
        <v>130</v>
      </c>
      <c r="AU271" s="10" t="s">
        <v>82</v>
      </c>
      <c r="AY271" s="10" t="s">
        <v>127</v>
      </c>
      <c r="BE271" s="175" t="n">
        <f aca="false">IF(N271="základní",J271,0)</f>
        <v>0</v>
      </c>
      <c r="BF271" s="175" t="n">
        <f aca="false">IF(N271="snížená",J271,0)</f>
        <v>0</v>
      </c>
      <c r="BG271" s="175" t="n">
        <f aca="false">IF(N271="zákl. přenesená",J271,0)</f>
        <v>0</v>
      </c>
      <c r="BH271" s="175" t="n">
        <f aca="false">IF(N271="sníž. přenesená",J271,0)</f>
        <v>0</v>
      </c>
      <c r="BI271" s="175" t="n">
        <f aca="false">IF(N271="nulová",J271,0)</f>
        <v>0</v>
      </c>
      <c r="BJ271" s="10" t="s">
        <v>80</v>
      </c>
      <c r="BK271" s="175" t="n">
        <f aca="false">ROUND(I271*H271,2)</f>
        <v>0</v>
      </c>
      <c r="BL271" s="10" t="s">
        <v>282</v>
      </c>
      <c r="BM271" s="10" t="s">
        <v>540</v>
      </c>
    </row>
    <row r="272" s="182" customFormat="true" ht="12" hidden="false" customHeight="false" outlineLevel="0" collapsed="false">
      <c r="B272" s="183"/>
      <c r="D272" s="176" t="s">
        <v>207</v>
      </c>
      <c r="E272" s="184"/>
      <c r="F272" s="185" t="s">
        <v>208</v>
      </c>
      <c r="H272" s="184"/>
      <c r="L272" s="183"/>
      <c r="M272" s="186"/>
      <c r="N272" s="187"/>
      <c r="O272" s="187"/>
      <c r="P272" s="187"/>
      <c r="Q272" s="187"/>
      <c r="R272" s="187"/>
      <c r="S272" s="187"/>
      <c r="T272" s="188"/>
      <c r="AT272" s="184" t="s">
        <v>207</v>
      </c>
      <c r="AU272" s="184" t="s">
        <v>82</v>
      </c>
      <c r="AV272" s="182" t="s">
        <v>80</v>
      </c>
      <c r="AW272" s="182" t="s">
        <v>35</v>
      </c>
      <c r="AX272" s="182" t="s">
        <v>72</v>
      </c>
      <c r="AY272" s="184" t="s">
        <v>127</v>
      </c>
    </row>
    <row r="273" s="189" customFormat="true" ht="12" hidden="false" customHeight="false" outlineLevel="0" collapsed="false">
      <c r="B273" s="190"/>
      <c r="D273" s="176" t="s">
        <v>207</v>
      </c>
      <c r="E273" s="191"/>
      <c r="F273" s="192" t="s">
        <v>534</v>
      </c>
      <c r="H273" s="193" t="n">
        <v>85</v>
      </c>
      <c r="L273" s="190"/>
      <c r="M273" s="194"/>
      <c r="N273" s="195"/>
      <c r="O273" s="195"/>
      <c r="P273" s="195"/>
      <c r="Q273" s="195"/>
      <c r="R273" s="195"/>
      <c r="S273" s="195"/>
      <c r="T273" s="196"/>
      <c r="AT273" s="191" t="s">
        <v>207</v>
      </c>
      <c r="AU273" s="191" t="s">
        <v>82</v>
      </c>
      <c r="AV273" s="189" t="s">
        <v>82</v>
      </c>
      <c r="AW273" s="189" t="s">
        <v>35</v>
      </c>
      <c r="AX273" s="189" t="s">
        <v>80</v>
      </c>
      <c r="AY273" s="191" t="s">
        <v>127</v>
      </c>
    </row>
    <row r="274" s="26" customFormat="true" ht="25.5" hidden="false" customHeight="true" outlineLevel="0" collapsed="false">
      <c r="B274" s="164"/>
      <c r="C274" s="165" t="s">
        <v>541</v>
      </c>
      <c r="D274" s="165" t="s">
        <v>130</v>
      </c>
      <c r="E274" s="166" t="s">
        <v>542</v>
      </c>
      <c r="F274" s="167" t="s">
        <v>543</v>
      </c>
      <c r="G274" s="168" t="s">
        <v>257</v>
      </c>
      <c r="H274" s="169" t="n">
        <v>109</v>
      </c>
      <c r="I274" s="170"/>
      <c r="J274" s="170" t="n">
        <f aca="false">ROUND(I274*H274,2)</f>
        <v>0</v>
      </c>
      <c r="K274" s="167" t="s">
        <v>134</v>
      </c>
      <c r="L274" s="27"/>
      <c r="M274" s="171"/>
      <c r="N274" s="172" t="s">
        <v>43</v>
      </c>
      <c r="O274" s="173" t="n">
        <v>0.06</v>
      </c>
      <c r="P274" s="173" t="n">
        <f aca="false">O274*H274</f>
        <v>6.54</v>
      </c>
      <c r="Q274" s="173" t="n">
        <v>0</v>
      </c>
      <c r="R274" s="173" t="n">
        <f aca="false">Q274*H274</f>
        <v>0</v>
      </c>
      <c r="S274" s="173" t="n">
        <v>0</v>
      </c>
      <c r="T274" s="174" t="n">
        <f aca="false">S274*H274</f>
        <v>0</v>
      </c>
      <c r="AR274" s="10" t="s">
        <v>282</v>
      </c>
      <c r="AT274" s="10" t="s">
        <v>130</v>
      </c>
      <c r="AU274" s="10" t="s">
        <v>82</v>
      </c>
      <c r="AY274" s="10" t="s">
        <v>127</v>
      </c>
      <c r="BE274" s="175" t="n">
        <f aca="false">IF(N274="základní",J274,0)</f>
        <v>0</v>
      </c>
      <c r="BF274" s="175" t="n">
        <f aca="false">IF(N274="snížená",J274,0)</f>
        <v>0</v>
      </c>
      <c r="BG274" s="175" t="n">
        <f aca="false">IF(N274="zákl. přenesená",J274,0)</f>
        <v>0</v>
      </c>
      <c r="BH274" s="175" t="n">
        <f aca="false">IF(N274="sníž. přenesená",J274,0)</f>
        <v>0</v>
      </c>
      <c r="BI274" s="175" t="n">
        <f aca="false">IF(N274="nulová",J274,0)</f>
        <v>0</v>
      </c>
      <c r="BJ274" s="10" t="s">
        <v>80</v>
      </c>
      <c r="BK274" s="175" t="n">
        <f aca="false">ROUND(I274*H274,2)</f>
        <v>0</v>
      </c>
      <c r="BL274" s="10" t="s">
        <v>282</v>
      </c>
      <c r="BM274" s="10" t="s">
        <v>544</v>
      </c>
    </row>
    <row r="275" s="182" customFormat="true" ht="12" hidden="false" customHeight="false" outlineLevel="0" collapsed="false">
      <c r="B275" s="183"/>
      <c r="D275" s="176" t="s">
        <v>207</v>
      </c>
      <c r="E275" s="184"/>
      <c r="F275" s="185" t="s">
        <v>208</v>
      </c>
      <c r="H275" s="184"/>
      <c r="L275" s="183"/>
      <c r="M275" s="186"/>
      <c r="N275" s="187"/>
      <c r="O275" s="187"/>
      <c r="P275" s="187"/>
      <c r="Q275" s="187"/>
      <c r="R275" s="187"/>
      <c r="S275" s="187"/>
      <c r="T275" s="188"/>
      <c r="AT275" s="184" t="s">
        <v>207</v>
      </c>
      <c r="AU275" s="184" t="s">
        <v>82</v>
      </c>
      <c r="AV275" s="182" t="s">
        <v>80</v>
      </c>
      <c r="AW275" s="182" t="s">
        <v>35</v>
      </c>
      <c r="AX275" s="182" t="s">
        <v>72</v>
      </c>
      <c r="AY275" s="184" t="s">
        <v>127</v>
      </c>
    </row>
    <row r="276" s="189" customFormat="true" ht="12" hidden="false" customHeight="false" outlineLevel="0" collapsed="false">
      <c r="B276" s="190"/>
      <c r="D276" s="176" t="s">
        <v>207</v>
      </c>
      <c r="E276" s="191"/>
      <c r="F276" s="192" t="s">
        <v>545</v>
      </c>
      <c r="H276" s="193" t="n">
        <v>109</v>
      </c>
      <c r="L276" s="190"/>
      <c r="M276" s="194"/>
      <c r="N276" s="195"/>
      <c r="O276" s="195"/>
      <c r="P276" s="195"/>
      <c r="Q276" s="195"/>
      <c r="R276" s="195"/>
      <c r="S276" s="195"/>
      <c r="T276" s="196"/>
      <c r="AT276" s="191" t="s">
        <v>207</v>
      </c>
      <c r="AU276" s="191" t="s">
        <v>82</v>
      </c>
      <c r="AV276" s="189" t="s">
        <v>82</v>
      </c>
      <c r="AW276" s="189" t="s">
        <v>35</v>
      </c>
      <c r="AX276" s="189" t="s">
        <v>80</v>
      </c>
      <c r="AY276" s="191" t="s">
        <v>127</v>
      </c>
    </row>
    <row r="277" s="26" customFormat="true" ht="16.5" hidden="false" customHeight="true" outlineLevel="0" collapsed="false">
      <c r="B277" s="164"/>
      <c r="C277" s="205" t="s">
        <v>546</v>
      </c>
      <c r="D277" s="205" t="s">
        <v>228</v>
      </c>
      <c r="E277" s="206" t="s">
        <v>547</v>
      </c>
      <c r="F277" s="207" t="s">
        <v>548</v>
      </c>
      <c r="G277" s="208" t="s">
        <v>257</v>
      </c>
      <c r="H277" s="209" t="n">
        <v>111.18</v>
      </c>
      <c r="I277" s="210"/>
      <c r="J277" s="210" t="n">
        <f aca="false">ROUND(I277*H277,2)</f>
        <v>0</v>
      </c>
      <c r="K277" s="207" t="s">
        <v>134</v>
      </c>
      <c r="L277" s="211"/>
      <c r="M277" s="212"/>
      <c r="N277" s="213" t="s">
        <v>43</v>
      </c>
      <c r="O277" s="173" t="n">
        <v>0</v>
      </c>
      <c r="P277" s="173" t="n">
        <f aca="false">O277*H277</f>
        <v>0</v>
      </c>
      <c r="Q277" s="173" t="n">
        <v>0.0014</v>
      </c>
      <c r="R277" s="173" t="n">
        <f aca="false">Q277*H277</f>
        <v>0.155652</v>
      </c>
      <c r="S277" s="173" t="n">
        <v>0</v>
      </c>
      <c r="T277" s="174" t="n">
        <f aca="false">S277*H277</f>
        <v>0</v>
      </c>
      <c r="AR277" s="10" t="s">
        <v>363</v>
      </c>
      <c r="AT277" s="10" t="s">
        <v>228</v>
      </c>
      <c r="AU277" s="10" t="s">
        <v>82</v>
      </c>
      <c r="AY277" s="10" t="s">
        <v>127</v>
      </c>
      <c r="BE277" s="175" t="n">
        <f aca="false">IF(N277="základní",J277,0)</f>
        <v>0</v>
      </c>
      <c r="BF277" s="175" t="n">
        <f aca="false">IF(N277="snížená",J277,0)</f>
        <v>0</v>
      </c>
      <c r="BG277" s="175" t="n">
        <f aca="false">IF(N277="zákl. přenesená",J277,0)</f>
        <v>0</v>
      </c>
      <c r="BH277" s="175" t="n">
        <f aca="false">IF(N277="sníž. přenesená",J277,0)</f>
        <v>0</v>
      </c>
      <c r="BI277" s="175" t="n">
        <f aca="false">IF(N277="nulová",J277,0)</f>
        <v>0</v>
      </c>
      <c r="BJ277" s="10" t="s">
        <v>80</v>
      </c>
      <c r="BK277" s="175" t="n">
        <f aca="false">ROUND(I277*H277,2)</f>
        <v>0</v>
      </c>
      <c r="BL277" s="10" t="s">
        <v>282</v>
      </c>
      <c r="BM277" s="10" t="s">
        <v>549</v>
      </c>
    </row>
    <row r="278" s="189" customFormat="true" ht="12" hidden="false" customHeight="false" outlineLevel="0" collapsed="false">
      <c r="B278" s="190"/>
      <c r="D278" s="176" t="s">
        <v>207</v>
      </c>
      <c r="E278" s="191"/>
      <c r="F278" s="192" t="s">
        <v>550</v>
      </c>
      <c r="H278" s="193" t="n">
        <v>111.18</v>
      </c>
      <c r="L278" s="190"/>
      <c r="M278" s="194"/>
      <c r="N278" s="195"/>
      <c r="O278" s="195"/>
      <c r="P278" s="195"/>
      <c r="Q278" s="195"/>
      <c r="R278" s="195"/>
      <c r="S278" s="195"/>
      <c r="T278" s="196"/>
      <c r="AT278" s="191" t="s">
        <v>207</v>
      </c>
      <c r="AU278" s="191" t="s">
        <v>82</v>
      </c>
      <c r="AV278" s="189" t="s">
        <v>82</v>
      </c>
      <c r="AW278" s="189" t="s">
        <v>35</v>
      </c>
      <c r="AX278" s="189" t="s">
        <v>80</v>
      </c>
      <c r="AY278" s="191" t="s">
        <v>127</v>
      </c>
    </row>
    <row r="279" s="26" customFormat="true" ht="25.5" hidden="false" customHeight="true" outlineLevel="0" collapsed="false">
      <c r="B279" s="164"/>
      <c r="C279" s="165" t="s">
        <v>551</v>
      </c>
      <c r="D279" s="165" t="s">
        <v>130</v>
      </c>
      <c r="E279" s="166" t="s">
        <v>552</v>
      </c>
      <c r="F279" s="167" t="s">
        <v>553</v>
      </c>
      <c r="G279" s="168" t="s">
        <v>257</v>
      </c>
      <c r="H279" s="169" t="n">
        <v>109</v>
      </c>
      <c r="I279" s="170"/>
      <c r="J279" s="170" t="n">
        <f aca="false">ROUND(I279*H279,2)</f>
        <v>0</v>
      </c>
      <c r="K279" s="167" t="s">
        <v>134</v>
      </c>
      <c r="L279" s="27"/>
      <c r="M279" s="171"/>
      <c r="N279" s="172" t="s">
        <v>43</v>
      </c>
      <c r="O279" s="173" t="n">
        <v>0.14</v>
      </c>
      <c r="P279" s="173" t="n">
        <f aca="false">O279*H279</f>
        <v>15.26</v>
      </c>
      <c r="Q279" s="173" t="n">
        <v>0</v>
      </c>
      <c r="R279" s="173" t="n">
        <f aca="false">Q279*H279</f>
        <v>0</v>
      </c>
      <c r="S279" s="173" t="n">
        <v>0</v>
      </c>
      <c r="T279" s="174" t="n">
        <f aca="false">S279*H279</f>
        <v>0</v>
      </c>
      <c r="AR279" s="10" t="s">
        <v>282</v>
      </c>
      <c r="AT279" s="10" t="s">
        <v>130</v>
      </c>
      <c r="AU279" s="10" t="s">
        <v>82</v>
      </c>
      <c r="AY279" s="10" t="s">
        <v>127</v>
      </c>
      <c r="BE279" s="175" t="n">
        <f aca="false">IF(N279="základní",J279,0)</f>
        <v>0</v>
      </c>
      <c r="BF279" s="175" t="n">
        <f aca="false">IF(N279="snížená",J279,0)</f>
        <v>0</v>
      </c>
      <c r="BG279" s="175" t="n">
        <f aca="false">IF(N279="zákl. přenesená",J279,0)</f>
        <v>0</v>
      </c>
      <c r="BH279" s="175" t="n">
        <f aca="false">IF(N279="sníž. přenesená",J279,0)</f>
        <v>0</v>
      </c>
      <c r="BI279" s="175" t="n">
        <f aca="false">IF(N279="nulová",J279,0)</f>
        <v>0</v>
      </c>
      <c r="BJ279" s="10" t="s">
        <v>80</v>
      </c>
      <c r="BK279" s="175" t="n">
        <f aca="false">ROUND(I279*H279,2)</f>
        <v>0</v>
      </c>
      <c r="BL279" s="10" t="s">
        <v>282</v>
      </c>
      <c r="BM279" s="10" t="s">
        <v>554</v>
      </c>
    </row>
    <row r="280" s="182" customFormat="true" ht="12" hidden="false" customHeight="false" outlineLevel="0" collapsed="false">
      <c r="B280" s="183"/>
      <c r="D280" s="176" t="s">
        <v>207</v>
      </c>
      <c r="E280" s="184"/>
      <c r="F280" s="185" t="s">
        <v>208</v>
      </c>
      <c r="H280" s="184"/>
      <c r="L280" s="183"/>
      <c r="M280" s="186"/>
      <c r="N280" s="187"/>
      <c r="O280" s="187"/>
      <c r="P280" s="187"/>
      <c r="Q280" s="187"/>
      <c r="R280" s="187"/>
      <c r="S280" s="187"/>
      <c r="T280" s="188"/>
      <c r="AT280" s="184" t="s">
        <v>207</v>
      </c>
      <c r="AU280" s="184" t="s">
        <v>82</v>
      </c>
      <c r="AV280" s="182" t="s">
        <v>80</v>
      </c>
      <c r="AW280" s="182" t="s">
        <v>35</v>
      </c>
      <c r="AX280" s="182" t="s">
        <v>72</v>
      </c>
      <c r="AY280" s="184" t="s">
        <v>127</v>
      </c>
    </row>
    <row r="281" s="189" customFormat="true" ht="12" hidden="false" customHeight="false" outlineLevel="0" collapsed="false">
      <c r="B281" s="190"/>
      <c r="D281" s="176" t="s">
        <v>207</v>
      </c>
      <c r="E281" s="191"/>
      <c r="F281" s="192" t="s">
        <v>545</v>
      </c>
      <c r="H281" s="193" t="n">
        <v>109</v>
      </c>
      <c r="L281" s="190"/>
      <c r="M281" s="194"/>
      <c r="N281" s="195"/>
      <c r="O281" s="195"/>
      <c r="P281" s="195"/>
      <c r="Q281" s="195"/>
      <c r="R281" s="195"/>
      <c r="S281" s="195"/>
      <c r="T281" s="196"/>
      <c r="AT281" s="191" t="s">
        <v>207</v>
      </c>
      <c r="AU281" s="191" t="s">
        <v>82</v>
      </c>
      <c r="AV281" s="189" t="s">
        <v>82</v>
      </c>
      <c r="AW281" s="189" t="s">
        <v>35</v>
      </c>
      <c r="AX281" s="189" t="s">
        <v>80</v>
      </c>
      <c r="AY281" s="191" t="s">
        <v>127</v>
      </c>
    </row>
    <row r="282" s="26" customFormat="true" ht="16.5" hidden="false" customHeight="true" outlineLevel="0" collapsed="false">
      <c r="B282" s="164"/>
      <c r="C282" s="205" t="s">
        <v>555</v>
      </c>
      <c r="D282" s="205" t="s">
        <v>228</v>
      </c>
      <c r="E282" s="206" t="s">
        <v>556</v>
      </c>
      <c r="F282" s="207" t="s">
        <v>557</v>
      </c>
      <c r="G282" s="208" t="s">
        <v>257</v>
      </c>
      <c r="H282" s="209" t="n">
        <v>222.36</v>
      </c>
      <c r="I282" s="210"/>
      <c r="J282" s="210" t="n">
        <f aca="false">ROUND(I282*H282,2)</f>
        <v>0</v>
      </c>
      <c r="K282" s="207" t="s">
        <v>134</v>
      </c>
      <c r="L282" s="211"/>
      <c r="M282" s="212"/>
      <c r="N282" s="213" t="s">
        <v>43</v>
      </c>
      <c r="O282" s="173" t="n">
        <v>0</v>
      </c>
      <c r="P282" s="173" t="n">
        <f aca="false">O282*H282</f>
        <v>0</v>
      </c>
      <c r="Q282" s="173" t="n">
        <v>0.009</v>
      </c>
      <c r="R282" s="173" t="n">
        <f aca="false">Q282*H282</f>
        <v>2.00124</v>
      </c>
      <c r="S282" s="173" t="n">
        <v>0</v>
      </c>
      <c r="T282" s="174" t="n">
        <f aca="false">S282*H282</f>
        <v>0</v>
      </c>
      <c r="AR282" s="10" t="s">
        <v>363</v>
      </c>
      <c r="AT282" s="10" t="s">
        <v>228</v>
      </c>
      <c r="AU282" s="10" t="s">
        <v>82</v>
      </c>
      <c r="AY282" s="10" t="s">
        <v>127</v>
      </c>
      <c r="BE282" s="175" t="n">
        <f aca="false">IF(N282="základní",J282,0)</f>
        <v>0</v>
      </c>
      <c r="BF282" s="175" t="n">
        <f aca="false">IF(N282="snížená",J282,0)</f>
        <v>0</v>
      </c>
      <c r="BG282" s="175" t="n">
        <f aca="false">IF(N282="zákl. přenesená",J282,0)</f>
        <v>0</v>
      </c>
      <c r="BH282" s="175" t="n">
        <f aca="false">IF(N282="sníž. přenesená",J282,0)</f>
        <v>0</v>
      </c>
      <c r="BI282" s="175" t="n">
        <f aca="false">IF(N282="nulová",J282,0)</f>
        <v>0</v>
      </c>
      <c r="BJ282" s="10" t="s">
        <v>80</v>
      </c>
      <c r="BK282" s="175" t="n">
        <f aca="false">ROUND(I282*H282,2)</f>
        <v>0</v>
      </c>
      <c r="BL282" s="10" t="s">
        <v>282</v>
      </c>
      <c r="BM282" s="10" t="s">
        <v>558</v>
      </c>
    </row>
    <row r="283" s="189" customFormat="true" ht="12" hidden="false" customHeight="false" outlineLevel="0" collapsed="false">
      <c r="B283" s="190"/>
      <c r="D283" s="176" t="s">
        <v>207</v>
      </c>
      <c r="E283" s="191"/>
      <c r="F283" s="192" t="s">
        <v>559</v>
      </c>
      <c r="H283" s="193" t="n">
        <v>222.36</v>
      </c>
      <c r="L283" s="190"/>
      <c r="M283" s="194"/>
      <c r="N283" s="195"/>
      <c r="O283" s="195"/>
      <c r="P283" s="195"/>
      <c r="Q283" s="195"/>
      <c r="R283" s="195"/>
      <c r="S283" s="195"/>
      <c r="T283" s="196"/>
      <c r="AT283" s="191" t="s">
        <v>207</v>
      </c>
      <c r="AU283" s="191" t="s">
        <v>82</v>
      </c>
      <c r="AV283" s="189" t="s">
        <v>82</v>
      </c>
      <c r="AW283" s="189" t="s">
        <v>35</v>
      </c>
      <c r="AX283" s="189" t="s">
        <v>80</v>
      </c>
      <c r="AY283" s="191" t="s">
        <v>127</v>
      </c>
    </row>
    <row r="284" s="26" customFormat="true" ht="25.5" hidden="false" customHeight="true" outlineLevel="0" collapsed="false">
      <c r="B284" s="164"/>
      <c r="C284" s="165" t="s">
        <v>560</v>
      </c>
      <c r="D284" s="165" t="s">
        <v>130</v>
      </c>
      <c r="E284" s="166" t="s">
        <v>561</v>
      </c>
      <c r="F284" s="167" t="s">
        <v>562</v>
      </c>
      <c r="G284" s="168" t="s">
        <v>257</v>
      </c>
      <c r="H284" s="169" t="n">
        <v>109</v>
      </c>
      <c r="I284" s="170"/>
      <c r="J284" s="170" t="n">
        <f aca="false">ROUND(I284*H284,2)</f>
        <v>0</v>
      </c>
      <c r="K284" s="167" t="s">
        <v>134</v>
      </c>
      <c r="L284" s="27"/>
      <c r="M284" s="171"/>
      <c r="N284" s="172" t="s">
        <v>43</v>
      </c>
      <c r="O284" s="173" t="n">
        <v>0.06</v>
      </c>
      <c r="P284" s="173" t="n">
        <f aca="false">O284*H284</f>
        <v>6.54</v>
      </c>
      <c r="Q284" s="173" t="n">
        <v>1E-005</v>
      </c>
      <c r="R284" s="173" t="n">
        <f aca="false">Q284*H284</f>
        <v>0.00109</v>
      </c>
      <c r="S284" s="173" t="n">
        <v>0</v>
      </c>
      <c r="T284" s="174" t="n">
        <f aca="false">S284*H284</f>
        <v>0</v>
      </c>
      <c r="AR284" s="10" t="s">
        <v>282</v>
      </c>
      <c r="AT284" s="10" t="s">
        <v>130</v>
      </c>
      <c r="AU284" s="10" t="s">
        <v>82</v>
      </c>
      <c r="AY284" s="10" t="s">
        <v>127</v>
      </c>
      <c r="BE284" s="175" t="n">
        <f aca="false">IF(N284="základní",J284,0)</f>
        <v>0</v>
      </c>
      <c r="BF284" s="175" t="n">
        <f aca="false">IF(N284="snížená",J284,0)</f>
        <v>0</v>
      </c>
      <c r="BG284" s="175" t="n">
        <f aca="false">IF(N284="zákl. přenesená",J284,0)</f>
        <v>0</v>
      </c>
      <c r="BH284" s="175" t="n">
        <f aca="false">IF(N284="sníž. přenesená",J284,0)</f>
        <v>0</v>
      </c>
      <c r="BI284" s="175" t="n">
        <f aca="false">IF(N284="nulová",J284,0)</f>
        <v>0</v>
      </c>
      <c r="BJ284" s="10" t="s">
        <v>80</v>
      </c>
      <c r="BK284" s="175" t="n">
        <f aca="false">ROUND(I284*H284,2)</f>
        <v>0</v>
      </c>
      <c r="BL284" s="10" t="s">
        <v>282</v>
      </c>
      <c r="BM284" s="10" t="s">
        <v>563</v>
      </c>
    </row>
    <row r="285" s="182" customFormat="true" ht="12" hidden="false" customHeight="false" outlineLevel="0" collapsed="false">
      <c r="B285" s="183"/>
      <c r="D285" s="176" t="s">
        <v>207</v>
      </c>
      <c r="E285" s="184"/>
      <c r="F285" s="185" t="s">
        <v>208</v>
      </c>
      <c r="H285" s="184"/>
      <c r="L285" s="183"/>
      <c r="M285" s="186"/>
      <c r="N285" s="187"/>
      <c r="O285" s="187"/>
      <c r="P285" s="187"/>
      <c r="Q285" s="187"/>
      <c r="R285" s="187"/>
      <c r="S285" s="187"/>
      <c r="T285" s="188"/>
      <c r="AT285" s="184" t="s">
        <v>207</v>
      </c>
      <c r="AU285" s="184" t="s">
        <v>82</v>
      </c>
      <c r="AV285" s="182" t="s">
        <v>80</v>
      </c>
      <c r="AW285" s="182" t="s">
        <v>35</v>
      </c>
      <c r="AX285" s="182" t="s">
        <v>72</v>
      </c>
      <c r="AY285" s="184" t="s">
        <v>127</v>
      </c>
    </row>
    <row r="286" s="189" customFormat="true" ht="12" hidden="false" customHeight="false" outlineLevel="0" collapsed="false">
      <c r="B286" s="190"/>
      <c r="D286" s="176" t="s">
        <v>207</v>
      </c>
      <c r="E286" s="191"/>
      <c r="F286" s="192" t="s">
        <v>545</v>
      </c>
      <c r="H286" s="193" t="n">
        <v>109</v>
      </c>
      <c r="L286" s="190"/>
      <c r="M286" s="194"/>
      <c r="N286" s="195"/>
      <c r="O286" s="195"/>
      <c r="P286" s="195"/>
      <c r="Q286" s="195"/>
      <c r="R286" s="195"/>
      <c r="S286" s="195"/>
      <c r="T286" s="196"/>
      <c r="AT286" s="191" t="s">
        <v>207</v>
      </c>
      <c r="AU286" s="191" t="s">
        <v>82</v>
      </c>
      <c r="AV286" s="189" t="s">
        <v>82</v>
      </c>
      <c r="AW286" s="189" t="s">
        <v>35</v>
      </c>
      <c r="AX286" s="189" t="s">
        <v>80</v>
      </c>
      <c r="AY286" s="191" t="s">
        <v>127</v>
      </c>
    </row>
    <row r="287" s="26" customFormat="true" ht="16.5" hidden="false" customHeight="true" outlineLevel="0" collapsed="false">
      <c r="B287" s="164"/>
      <c r="C287" s="205" t="s">
        <v>564</v>
      </c>
      <c r="D287" s="205" t="s">
        <v>228</v>
      </c>
      <c r="E287" s="206" t="s">
        <v>565</v>
      </c>
      <c r="F287" s="207" t="s">
        <v>566</v>
      </c>
      <c r="G287" s="208" t="s">
        <v>257</v>
      </c>
      <c r="H287" s="209" t="n">
        <v>125.35</v>
      </c>
      <c r="I287" s="210"/>
      <c r="J287" s="210" t="n">
        <f aca="false">ROUND(I287*H287,2)</f>
        <v>0</v>
      </c>
      <c r="K287" s="207" t="s">
        <v>134</v>
      </c>
      <c r="L287" s="211"/>
      <c r="M287" s="212"/>
      <c r="N287" s="213" t="s">
        <v>43</v>
      </c>
      <c r="O287" s="173" t="n">
        <v>0</v>
      </c>
      <c r="P287" s="173" t="n">
        <f aca="false">O287*H287</f>
        <v>0</v>
      </c>
      <c r="Q287" s="173" t="n">
        <v>0.00016</v>
      </c>
      <c r="R287" s="173" t="n">
        <f aca="false">Q287*H287</f>
        <v>0.020056</v>
      </c>
      <c r="S287" s="173" t="n">
        <v>0</v>
      </c>
      <c r="T287" s="174" t="n">
        <f aca="false">S287*H287</f>
        <v>0</v>
      </c>
      <c r="AR287" s="10" t="s">
        <v>363</v>
      </c>
      <c r="AT287" s="10" t="s">
        <v>228</v>
      </c>
      <c r="AU287" s="10" t="s">
        <v>82</v>
      </c>
      <c r="AY287" s="10" t="s">
        <v>127</v>
      </c>
      <c r="BE287" s="175" t="n">
        <f aca="false">IF(N287="základní",J287,0)</f>
        <v>0</v>
      </c>
      <c r="BF287" s="175" t="n">
        <f aca="false">IF(N287="snížená",J287,0)</f>
        <v>0</v>
      </c>
      <c r="BG287" s="175" t="n">
        <f aca="false">IF(N287="zákl. přenesená",J287,0)</f>
        <v>0</v>
      </c>
      <c r="BH287" s="175" t="n">
        <f aca="false">IF(N287="sníž. přenesená",J287,0)</f>
        <v>0</v>
      </c>
      <c r="BI287" s="175" t="n">
        <f aca="false">IF(N287="nulová",J287,0)</f>
        <v>0</v>
      </c>
      <c r="BJ287" s="10" t="s">
        <v>80</v>
      </c>
      <c r="BK287" s="175" t="n">
        <f aca="false">ROUND(I287*H287,2)</f>
        <v>0</v>
      </c>
      <c r="BL287" s="10" t="s">
        <v>282</v>
      </c>
      <c r="BM287" s="10" t="s">
        <v>567</v>
      </c>
    </row>
    <row r="288" s="189" customFormat="true" ht="12" hidden="false" customHeight="false" outlineLevel="0" collapsed="false">
      <c r="B288" s="190"/>
      <c r="D288" s="176" t="s">
        <v>207</v>
      </c>
      <c r="E288" s="191"/>
      <c r="F288" s="192" t="s">
        <v>568</v>
      </c>
      <c r="H288" s="193" t="n">
        <v>125.35</v>
      </c>
      <c r="L288" s="190"/>
      <c r="M288" s="194"/>
      <c r="N288" s="195"/>
      <c r="O288" s="195"/>
      <c r="P288" s="195"/>
      <c r="Q288" s="195"/>
      <c r="R288" s="195"/>
      <c r="S288" s="195"/>
      <c r="T288" s="196"/>
      <c r="AT288" s="191" t="s">
        <v>207</v>
      </c>
      <c r="AU288" s="191" t="s">
        <v>82</v>
      </c>
      <c r="AV288" s="189" t="s">
        <v>82</v>
      </c>
      <c r="AW288" s="189" t="s">
        <v>35</v>
      </c>
      <c r="AX288" s="189" t="s">
        <v>80</v>
      </c>
      <c r="AY288" s="191" t="s">
        <v>127</v>
      </c>
    </row>
    <row r="289" s="26" customFormat="true" ht="16.5" hidden="false" customHeight="true" outlineLevel="0" collapsed="false">
      <c r="B289" s="164"/>
      <c r="C289" s="165" t="s">
        <v>569</v>
      </c>
      <c r="D289" s="165" t="s">
        <v>130</v>
      </c>
      <c r="E289" s="166" t="s">
        <v>570</v>
      </c>
      <c r="F289" s="167" t="s">
        <v>571</v>
      </c>
      <c r="G289" s="168" t="s">
        <v>218</v>
      </c>
      <c r="H289" s="169" t="n">
        <v>2.178</v>
      </c>
      <c r="I289" s="170"/>
      <c r="J289" s="170" t="n">
        <f aca="false">ROUND(I289*H289,2)</f>
        <v>0</v>
      </c>
      <c r="K289" s="167" t="s">
        <v>134</v>
      </c>
      <c r="L289" s="27"/>
      <c r="M289" s="171"/>
      <c r="N289" s="172" t="s">
        <v>43</v>
      </c>
      <c r="O289" s="173" t="n">
        <v>1.966</v>
      </c>
      <c r="P289" s="173" t="n">
        <f aca="false">O289*H289</f>
        <v>4.281948</v>
      </c>
      <c r="Q289" s="173" t="n">
        <v>0</v>
      </c>
      <c r="R289" s="173" t="n">
        <f aca="false">Q289*H289</f>
        <v>0</v>
      </c>
      <c r="S289" s="173" t="n">
        <v>0</v>
      </c>
      <c r="T289" s="174" t="n">
        <f aca="false">S289*H289</f>
        <v>0</v>
      </c>
      <c r="AR289" s="10" t="s">
        <v>282</v>
      </c>
      <c r="AT289" s="10" t="s">
        <v>130</v>
      </c>
      <c r="AU289" s="10" t="s">
        <v>82</v>
      </c>
      <c r="AY289" s="10" t="s">
        <v>127</v>
      </c>
      <c r="BE289" s="175" t="n">
        <f aca="false">IF(N289="základní",J289,0)</f>
        <v>0</v>
      </c>
      <c r="BF289" s="175" t="n">
        <f aca="false">IF(N289="snížená",J289,0)</f>
        <v>0</v>
      </c>
      <c r="BG289" s="175" t="n">
        <f aca="false">IF(N289="zákl. přenesená",J289,0)</f>
        <v>0</v>
      </c>
      <c r="BH289" s="175" t="n">
        <f aca="false">IF(N289="sníž. přenesená",J289,0)</f>
        <v>0</v>
      </c>
      <c r="BI289" s="175" t="n">
        <f aca="false">IF(N289="nulová",J289,0)</f>
        <v>0</v>
      </c>
      <c r="BJ289" s="10" t="s">
        <v>80</v>
      </c>
      <c r="BK289" s="175" t="n">
        <f aca="false">ROUND(I289*H289,2)</f>
        <v>0</v>
      </c>
      <c r="BL289" s="10" t="s">
        <v>282</v>
      </c>
      <c r="BM289" s="10" t="s">
        <v>572</v>
      </c>
    </row>
    <row r="290" s="151" customFormat="true" ht="29.85" hidden="false" customHeight="true" outlineLevel="0" collapsed="false">
      <c r="B290" s="152"/>
      <c r="D290" s="153" t="s">
        <v>71</v>
      </c>
      <c r="E290" s="162" t="s">
        <v>573</v>
      </c>
      <c r="F290" s="162" t="s">
        <v>574</v>
      </c>
      <c r="J290" s="163" t="n">
        <f aca="false">BK290</f>
        <v>0</v>
      </c>
      <c r="L290" s="152"/>
      <c r="M290" s="156"/>
      <c r="N290" s="157"/>
      <c r="O290" s="157"/>
      <c r="P290" s="158" t="n">
        <f aca="false">SUM(P291:P294)</f>
        <v>3.1716</v>
      </c>
      <c r="Q290" s="157"/>
      <c r="R290" s="158" t="n">
        <f aca="false">SUM(R291:R294)</f>
        <v>0.20766</v>
      </c>
      <c r="S290" s="157"/>
      <c r="T290" s="159" t="n">
        <f aca="false">SUM(T291:T294)</f>
        <v>0</v>
      </c>
      <c r="AR290" s="153" t="s">
        <v>82</v>
      </c>
      <c r="AT290" s="160" t="s">
        <v>71</v>
      </c>
      <c r="AU290" s="160" t="s">
        <v>80</v>
      </c>
      <c r="AY290" s="153" t="s">
        <v>127</v>
      </c>
      <c r="BK290" s="161" t="n">
        <f aca="false">SUM(BK291:BK294)</f>
        <v>0</v>
      </c>
    </row>
    <row r="291" s="26" customFormat="true" ht="16.5" hidden="false" customHeight="true" outlineLevel="0" collapsed="false">
      <c r="B291" s="164"/>
      <c r="C291" s="165" t="s">
        <v>575</v>
      </c>
      <c r="D291" s="165" t="s">
        <v>130</v>
      </c>
      <c r="E291" s="166" t="s">
        <v>576</v>
      </c>
      <c r="F291" s="167" t="s">
        <v>577</v>
      </c>
      <c r="G291" s="168" t="s">
        <v>240</v>
      </c>
      <c r="H291" s="169" t="n">
        <v>3</v>
      </c>
      <c r="I291" s="170"/>
      <c r="J291" s="170" t="n">
        <f aca="false">ROUND(I291*H291,2)</f>
        <v>0</v>
      </c>
      <c r="K291" s="167" t="s">
        <v>134</v>
      </c>
      <c r="L291" s="27"/>
      <c r="M291" s="171"/>
      <c r="N291" s="172" t="s">
        <v>43</v>
      </c>
      <c r="O291" s="173" t="n">
        <v>0.948</v>
      </c>
      <c r="P291" s="173" t="n">
        <f aca="false">O291*H291</f>
        <v>2.844</v>
      </c>
      <c r="Q291" s="173" t="n">
        <v>0.06922</v>
      </c>
      <c r="R291" s="173" t="n">
        <f aca="false">Q291*H291</f>
        <v>0.20766</v>
      </c>
      <c r="S291" s="173" t="n">
        <v>0</v>
      </c>
      <c r="T291" s="174" t="n">
        <f aca="false">S291*H291</f>
        <v>0</v>
      </c>
      <c r="AR291" s="10" t="s">
        <v>282</v>
      </c>
      <c r="AT291" s="10" t="s">
        <v>130</v>
      </c>
      <c r="AU291" s="10" t="s">
        <v>82</v>
      </c>
      <c r="AY291" s="10" t="s">
        <v>127</v>
      </c>
      <c r="BE291" s="175" t="n">
        <f aca="false">IF(N291="základní",J291,0)</f>
        <v>0</v>
      </c>
      <c r="BF291" s="175" t="n">
        <f aca="false">IF(N291="snížená",J291,0)</f>
        <v>0</v>
      </c>
      <c r="BG291" s="175" t="n">
        <f aca="false">IF(N291="zákl. přenesená",J291,0)</f>
        <v>0</v>
      </c>
      <c r="BH291" s="175" t="n">
        <f aca="false">IF(N291="sníž. přenesená",J291,0)</f>
        <v>0</v>
      </c>
      <c r="BI291" s="175" t="n">
        <f aca="false">IF(N291="nulová",J291,0)</f>
        <v>0</v>
      </c>
      <c r="BJ291" s="10" t="s">
        <v>80</v>
      </c>
      <c r="BK291" s="175" t="n">
        <f aca="false">ROUND(I291*H291,2)</f>
        <v>0</v>
      </c>
      <c r="BL291" s="10" t="s">
        <v>282</v>
      </c>
      <c r="BM291" s="10" t="s">
        <v>578</v>
      </c>
    </row>
    <row r="292" s="182" customFormat="true" ht="12" hidden="false" customHeight="false" outlineLevel="0" collapsed="false">
      <c r="B292" s="183"/>
      <c r="D292" s="176" t="s">
        <v>207</v>
      </c>
      <c r="E292" s="184"/>
      <c r="F292" s="185" t="s">
        <v>208</v>
      </c>
      <c r="H292" s="184"/>
      <c r="L292" s="183"/>
      <c r="M292" s="186"/>
      <c r="N292" s="187"/>
      <c r="O292" s="187"/>
      <c r="P292" s="187"/>
      <c r="Q292" s="187"/>
      <c r="R292" s="187"/>
      <c r="S292" s="187"/>
      <c r="T292" s="188"/>
      <c r="AT292" s="184" t="s">
        <v>207</v>
      </c>
      <c r="AU292" s="184" t="s">
        <v>82</v>
      </c>
      <c r="AV292" s="182" t="s">
        <v>80</v>
      </c>
      <c r="AW292" s="182" t="s">
        <v>35</v>
      </c>
      <c r="AX292" s="182" t="s">
        <v>72</v>
      </c>
      <c r="AY292" s="184" t="s">
        <v>127</v>
      </c>
    </row>
    <row r="293" s="189" customFormat="true" ht="12" hidden="false" customHeight="false" outlineLevel="0" collapsed="false">
      <c r="B293" s="190"/>
      <c r="D293" s="176" t="s">
        <v>207</v>
      </c>
      <c r="E293" s="191"/>
      <c r="F293" s="192" t="s">
        <v>579</v>
      </c>
      <c r="H293" s="193" t="n">
        <v>3</v>
      </c>
      <c r="L293" s="190"/>
      <c r="M293" s="194"/>
      <c r="N293" s="195"/>
      <c r="O293" s="195"/>
      <c r="P293" s="195"/>
      <c r="Q293" s="195"/>
      <c r="R293" s="195"/>
      <c r="S293" s="195"/>
      <c r="T293" s="196"/>
      <c r="AT293" s="191" t="s">
        <v>207</v>
      </c>
      <c r="AU293" s="191" t="s">
        <v>82</v>
      </c>
      <c r="AV293" s="189" t="s">
        <v>82</v>
      </c>
      <c r="AW293" s="189" t="s">
        <v>35</v>
      </c>
      <c r="AX293" s="189" t="s">
        <v>80</v>
      </c>
      <c r="AY293" s="191" t="s">
        <v>127</v>
      </c>
    </row>
    <row r="294" s="26" customFormat="true" ht="16.5" hidden="false" customHeight="true" outlineLevel="0" collapsed="false">
      <c r="B294" s="164"/>
      <c r="C294" s="165" t="s">
        <v>580</v>
      </c>
      <c r="D294" s="165" t="s">
        <v>130</v>
      </c>
      <c r="E294" s="166" t="s">
        <v>581</v>
      </c>
      <c r="F294" s="167" t="s">
        <v>582</v>
      </c>
      <c r="G294" s="168" t="s">
        <v>218</v>
      </c>
      <c r="H294" s="169" t="n">
        <v>0.208</v>
      </c>
      <c r="I294" s="170"/>
      <c r="J294" s="170" t="n">
        <f aca="false">ROUND(I294*H294,2)</f>
        <v>0</v>
      </c>
      <c r="K294" s="167" t="s">
        <v>134</v>
      </c>
      <c r="L294" s="27"/>
      <c r="M294" s="171"/>
      <c r="N294" s="172" t="s">
        <v>43</v>
      </c>
      <c r="O294" s="173" t="n">
        <v>1.575</v>
      </c>
      <c r="P294" s="173" t="n">
        <f aca="false">O294*H294</f>
        <v>0.3276</v>
      </c>
      <c r="Q294" s="173" t="n">
        <v>0</v>
      </c>
      <c r="R294" s="173" t="n">
        <f aca="false">Q294*H294</f>
        <v>0</v>
      </c>
      <c r="S294" s="173" t="n">
        <v>0</v>
      </c>
      <c r="T294" s="174" t="n">
        <f aca="false">S294*H294</f>
        <v>0</v>
      </c>
      <c r="AR294" s="10" t="s">
        <v>282</v>
      </c>
      <c r="AT294" s="10" t="s">
        <v>130</v>
      </c>
      <c r="AU294" s="10" t="s">
        <v>82</v>
      </c>
      <c r="AY294" s="10" t="s">
        <v>127</v>
      </c>
      <c r="BE294" s="175" t="n">
        <f aca="false">IF(N294="základní",J294,0)</f>
        <v>0</v>
      </c>
      <c r="BF294" s="175" t="n">
        <f aca="false">IF(N294="snížená",J294,0)</f>
        <v>0</v>
      </c>
      <c r="BG294" s="175" t="n">
        <f aca="false">IF(N294="zákl. přenesená",J294,0)</f>
        <v>0</v>
      </c>
      <c r="BH294" s="175" t="n">
        <f aca="false">IF(N294="sníž. přenesená",J294,0)</f>
        <v>0</v>
      </c>
      <c r="BI294" s="175" t="n">
        <f aca="false">IF(N294="nulová",J294,0)</f>
        <v>0</v>
      </c>
      <c r="BJ294" s="10" t="s">
        <v>80</v>
      </c>
      <c r="BK294" s="175" t="n">
        <f aca="false">ROUND(I294*H294,2)</f>
        <v>0</v>
      </c>
      <c r="BL294" s="10" t="s">
        <v>282</v>
      </c>
      <c r="BM294" s="10" t="s">
        <v>583</v>
      </c>
    </row>
    <row r="295" s="151" customFormat="true" ht="29.85" hidden="false" customHeight="true" outlineLevel="0" collapsed="false">
      <c r="B295" s="152"/>
      <c r="D295" s="153" t="s">
        <v>71</v>
      </c>
      <c r="E295" s="162" t="s">
        <v>584</v>
      </c>
      <c r="F295" s="162" t="s">
        <v>585</v>
      </c>
      <c r="J295" s="163" t="n">
        <f aca="false">BK295</f>
        <v>0</v>
      </c>
      <c r="L295" s="152"/>
      <c r="M295" s="156"/>
      <c r="N295" s="157"/>
      <c r="O295" s="157"/>
      <c r="P295" s="158" t="n">
        <f aca="false">SUM(P296:P297)</f>
        <v>0</v>
      </c>
      <c r="Q295" s="157"/>
      <c r="R295" s="158" t="n">
        <f aca="false">SUM(R296:R297)</f>
        <v>0</v>
      </c>
      <c r="S295" s="157"/>
      <c r="T295" s="159" t="n">
        <f aca="false">SUM(T296:T297)</f>
        <v>0</v>
      </c>
      <c r="AR295" s="153" t="s">
        <v>82</v>
      </c>
      <c r="AT295" s="160" t="s">
        <v>71</v>
      </c>
      <c r="AU295" s="160" t="s">
        <v>80</v>
      </c>
      <c r="AY295" s="153" t="s">
        <v>127</v>
      </c>
      <c r="BK295" s="161" t="n">
        <f aca="false">SUM(BK296:BK297)</f>
        <v>0</v>
      </c>
    </row>
    <row r="296" s="26" customFormat="true" ht="16.5" hidden="false" customHeight="true" outlineLevel="0" collapsed="false">
      <c r="B296" s="164"/>
      <c r="C296" s="165" t="s">
        <v>586</v>
      </c>
      <c r="D296" s="165" t="s">
        <v>130</v>
      </c>
      <c r="E296" s="166" t="s">
        <v>587</v>
      </c>
      <c r="F296" s="167" t="s">
        <v>588</v>
      </c>
      <c r="G296" s="168" t="s">
        <v>133</v>
      </c>
      <c r="H296" s="169" t="n">
        <v>1</v>
      </c>
      <c r="I296" s="170"/>
      <c r="J296" s="170" t="n">
        <f aca="false">ROUND(I296*H296,2)</f>
        <v>0</v>
      </c>
      <c r="K296" s="167"/>
      <c r="L296" s="27"/>
      <c r="M296" s="171"/>
      <c r="N296" s="172" t="s">
        <v>43</v>
      </c>
      <c r="O296" s="173" t="n">
        <v>0</v>
      </c>
      <c r="P296" s="173" t="n">
        <f aca="false">O296*H296</f>
        <v>0</v>
      </c>
      <c r="Q296" s="173" t="n">
        <v>0</v>
      </c>
      <c r="R296" s="173" t="n">
        <f aca="false">Q296*H296</f>
        <v>0</v>
      </c>
      <c r="S296" s="173" t="n">
        <v>0</v>
      </c>
      <c r="T296" s="174" t="n">
        <f aca="false">S296*H296</f>
        <v>0</v>
      </c>
      <c r="AR296" s="10" t="s">
        <v>282</v>
      </c>
      <c r="AT296" s="10" t="s">
        <v>130</v>
      </c>
      <c r="AU296" s="10" t="s">
        <v>82</v>
      </c>
      <c r="AY296" s="10" t="s">
        <v>127</v>
      </c>
      <c r="BE296" s="175" t="n">
        <f aca="false">IF(N296="základní",J296,0)</f>
        <v>0</v>
      </c>
      <c r="BF296" s="175" t="n">
        <f aca="false">IF(N296="snížená",J296,0)</f>
        <v>0</v>
      </c>
      <c r="BG296" s="175" t="n">
        <f aca="false">IF(N296="zákl. přenesená",J296,0)</f>
        <v>0</v>
      </c>
      <c r="BH296" s="175" t="n">
        <f aca="false">IF(N296="sníž. přenesená",J296,0)</f>
        <v>0</v>
      </c>
      <c r="BI296" s="175" t="n">
        <f aca="false">IF(N296="nulová",J296,0)</f>
        <v>0</v>
      </c>
      <c r="BJ296" s="10" t="s">
        <v>80</v>
      </c>
      <c r="BK296" s="175" t="n">
        <f aca="false">ROUND(I296*H296,2)</f>
        <v>0</v>
      </c>
      <c r="BL296" s="10" t="s">
        <v>282</v>
      </c>
      <c r="BM296" s="10" t="s">
        <v>589</v>
      </c>
    </row>
    <row r="297" s="26" customFormat="true" ht="16.5" hidden="false" customHeight="true" outlineLevel="0" collapsed="false">
      <c r="B297" s="164"/>
      <c r="C297" s="165" t="s">
        <v>590</v>
      </c>
      <c r="D297" s="165" t="s">
        <v>130</v>
      </c>
      <c r="E297" s="166" t="s">
        <v>591</v>
      </c>
      <c r="F297" s="167" t="s">
        <v>592</v>
      </c>
      <c r="G297" s="168" t="s">
        <v>133</v>
      </c>
      <c r="H297" s="169" t="n">
        <v>1</v>
      </c>
      <c r="I297" s="170"/>
      <c r="J297" s="170" t="n">
        <f aca="false">ROUND(I297*H297,2)</f>
        <v>0</v>
      </c>
      <c r="K297" s="167"/>
      <c r="L297" s="27"/>
      <c r="M297" s="171"/>
      <c r="N297" s="172" t="s">
        <v>43</v>
      </c>
      <c r="O297" s="173" t="n">
        <v>0</v>
      </c>
      <c r="P297" s="173" t="n">
        <f aca="false">O297*H297</f>
        <v>0</v>
      </c>
      <c r="Q297" s="173" t="n">
        <v>0</v>
      </c>
      <c r="R297" s="173" t="n">
        <f aca="false">Q297*H297</f>
        <v>0</v>
      </c>
      <c r="S297" s="173" t="n">
        <v>0</v>
      </c>
      <c r="T297" s="174" t="n">
        <f aca="false">S297*H297</f>
        <v>0</v>
      </c>
      <c r="AR297" s="10" t="s">
        <v>282</v>
      </c>
      <c r="AT297" s="10" t="s">
        <v>130</v>
      </c>
      <c r="AU297" s="10" t="s">
        <v>82</v>
      </c>
      <c r="AY297" s="10" t="s">
        <v>127</v>
      </c>
      <c r="BE297" s="175" t="n">
        <f aca="false">IF(N297="základní",J297,0)</f>
        <v>0</v>
      </c>
      <c r="BF297" s="175" t="n">
        <f aca="false">IF(N297="snížená",J297,0)</f>
        <v>0</v>
      </c>
      <c r="BG297" s="175" t="n">
        <f aca="false">IF(N297="zákl. přenesená",J297,0)</f>
        <v>0</v>
      </c>
      <c r="BH297" s="175" t="n">
        <f aca="false">IF(N297="sníž. přenesená",J297,0)</f>
        <v>0</v>
      </c>
      <c r="BI297" s="175" t="n">
        <f aca="false">IF(N297="nulová",J297,0)</f>
        <v>0</v>
      </c>
      <c r="BJ297" s="10" t="s">
        <v>80</v>
      </c>
      <c r="BK297" s="175" t="n">
        <f aca="false">ROUND(I297*H297,2)</f>
        <v>0</v>
      </c>
      <c r="BL297" s="10" t="s">
        <v>282</v>
      </c>
      <c r="BM297" s="10" t="s">
        <v>593</v>
      </c>
    </row>
    <row r="298" s="151" customFormat="true" ht="29.85" hidden="false" customHeight="true" outlineLevel="0" collapsed="false">
      <c r="B298" s="152"/>
      <c r="D298" s="153" t="s">
        <v>71</v>
      </c>
      <c r="E298" s="162" t="s">
        <v>594</v>
      </c>
      <c r="F298" s="162" t="s">
        <v>595</v>
      </c>
      <c r="J298" s="163" t="n">
        <f aca="false">BK298</f>
        <v>0</v>
      </c>
      <c r="L298" s="152"/>
      <c r="M298" s="156"/>
      <c r="N298" s="157"/>
      <c r="O298" s="157"/>
      <c r="P298" s="158" t="n">
        <f aca="false">SUM(P299:P414)</f>
        <v>437.377932</v>
      </c>
      <c r="Q298" s="157"/>
      <c r="R298" s="158" t="n">
        <f aca="false">SUM(R299:R414)</f>
        <v>8.1636953</v>
      </c>
      <c r="S298" s="157"/>
      <c r="T298" s="159" t="n">
        <f aca="false">SUM(T299:T414)</f>
        <v>5.283975</v>
      </c>
      <c r="AR298" s="153" t="s">
        <v>82</v>
      </c>
      <c r="AT298" s="160" t="s">
        <v>71</v>
      </c>
      <c r="AU298" s="160" t="s">
        <v>80</v>
      </c>
      <c r="AY298" s="153" t="s">
        <v>127</v>
      </c>
      <c r="BK298" s="161" t="n">
        <f aca="false">SUM(BK299:BK414)</f>
        <v>0</v>
      </c>
    </row>
    <row r="299" s="26" customFormat="true" ht="16.5" hidden="false" customHeight="true" outlineLevel="0" collapsed="false">
      <c r="B299" s="164"/>
      <c r="C299" s="165" t="s">
        <v>596</v>
      </c>
      <c r="D299" s="165" t="s">
        <v>130</v>
      </c>
      <c r="E299" s="166" t="s">
        <v>597</v>
      </c>
      <c r="F299" s="167" t="s">
        <v>598</v>
      </c>
      <c r="G299" s="168" t="s">
        <v>205</v>
      </c>
      <c r="H299" s="169" t="n">
        <v>2.937</v>
      </c>
      <c r="I299" s="170"/>
      <c r="J299" s="170" t="n">
        <f aca="false">ROUND(I299*H299,2)</f>
        <v>0</v>
      </c>
      <c r="K299" s="167" t="s">
        <v>134</v>
      </c>
      <c r="L299" s="27"/>
      <c r="M299" s="171"/>
      <c r="N299" s="172" t="s">
        <v>43</v>
      </c>
      <c r="O299" s="173" t="n">
        <v>3.4</v>
      </c>
      <c r="P299" s="173" t="n">
        <f aca="false">O299*H299</f>
        <v>9.9858</v>
      </c>
      <c r="Q299" s="173" t="n">
        <v>0</v>
      </c>
      <c r="R299" s="173" t="n">
        <f aca="false">Q299*H299</f>
        <v>0</v>
      </c>
      <c r="S299" s="173" t="n">
        <v>0</v>
      </c>
      <c r="T299" s="174" t="n">
        <f aca="false">S299*H299</f>
        <v>0</v>
      </c>
      <c r="AR299" s="10" t="s">
        <v>282</v>
      </c>
      <c r="AT299" s="10" t="s">
        <v>130</v>
      </c>
      <c r="AU299" s="10" t="s">
        <v>82</v>
      </c>
      <c r="AY299" s="10" t="s">
        <v>127</v>
      </c>
      <c r="BE299" s="175" t="n">
        <f aca="false">IF(N299="základní",J299,0)</f>
        <v>0</v>
      </c>
      <c r="BF299" s="175" t="n">
        <f aca="false">IF(N299="snížená",J299,0)</f>
        <v>0</v>
      </c>
      <c r="BG299" s="175" t="n">
        <f aca="false">IF(N299="zákl. přenesená",J299,0)</f>
        <v>0</v>
      </c>
      <c r="BH299" s="175" t="n">
        <f aca="false">IF(N299="sníž. přenesená",J299,0)</f>
        <v>0</v>
      </c>
      <c r="BI299" s="175" t="n">
        <f aca="false">IF(N299="nulová",J299,0)</f>
        <v>0</v>
      </c>
      <c r="BJ299" s="10" t="s">
        <v>80</v>
      </c>
      <c r="BK299" s="175" t="n">
        <f aca="false">ROUND(I299*H299,2)</f>
        <v>0</v>
      </c>
      <c r="BL299" s="10" t="s">
        <v>282</v>
      </c>
      <c r="BM299" s="10" t="s">
        <v>599</v>
      </c>
    </row>
    <row r="300" s="189" customFormat="true" ht="12" hidden="false" customHeight="false" outlineLevel="0" collapsed="false">
      <c r="B300" s="190"/>
      <c r="D300" s="176" t="s">
        <v>207</v>
      </c>
      <c r="E300" s="191"/>
      <c r="F300" s="192" t="s">
        <v>600</v>
      </c>
      <c r="H300" s="193" t="n">
        <v>2.937</v>
      </c>
      <c r="L300" s="190"/>
      <c r="M300" s="194"/>
      <c r="N300" s="195"/>
      <c r="O300" s="195"/>
      <c r="P300" s="195"/>
      <c r="Q300" s="195"/>
      <c r="R300" s="195"/>
      <c r="S300" s="195"/>
      <c r="T300" s="196"/>
      <c r="AT300" s="191" t="s">
        <v>207</v>
      </c>
      <c r="AU300" s="191" t="s">
        <v>82</v>
      </c>
      <c r="AV300" s="189" t="s">
        <v>82</v>
      </c>
      <c r="AW300" s="189" t="s">
        <v>35</v>
      </c>
      <c r="AX300" s="189" t="s">
        <v>80</v>
      </c>
      <c r="AY300" s="191" t="s">
        <v>127</v>
      </c>
    </row>
    <row r="301" s="26" customFormat="true" ht="16.5" hidden="false" customHeight="true" outlineLevel="0" collapsed="false">
      <c r="B301" s="164"/>
      <c r="C301" s="165" t="s">
        <v>601</v>
      </c>
      <c r="D301" s="165" t="s">
        <v>130</v>
      </c>
      <c r="E301" s="166" t="s">
        <v>602</v>
      </c>
      <c r="F301" s="167" t="s">
        <v>603</v>
      </c>
      <c r="G301" s="168" t="s">
        <v>257</v>
      </c>
      <c r="H301" s="169" t="n">
        <v>120</v>
      </c>
      <c r="I301" s="170"/>
      <c r="J301" s="170" t="n">
        <f aca="false">ROUND(I301*H301,2)</f>
        <v>0</v>
      </c>
      <c r="K301" s="167" t="s">
        <v>134</v>
      </c>
      <c r="L301" s="27"/>
      <c r="M301" s="171"/>
      <c r="N301" s="172" t="s">
        <v>43</v>
      </c>
      <c r="O301" s="173" t="n">
        <v>0.16</v>
      </c>
      <c r="P301" s="173" t="n">
        <f aca="false">O301*H301</f>
        <v>19.2</v>
      </c>
      <c r="Q301" s="173" t="n">
        <v>0</v>
      </c>
      <c r="R301" s="173" t="n">
        <f aca="false">Q301*H301</f>
        <v>0</v>
      </c>
      <c r="S301" s="173" t="n">
        <v>0.015</v>
      </c>
      <c r="T301" s="174" t="n">
        <f aca="false">S301*H301</f>
        <v>1.8</v>
      </c>
      <c r="AR301" s="10" t="s">
        <v>282</v>
      </c>
      <c r="AT301" s="10" t="s">
        <v>130</v>
      </c>
      <c r="AU301" s="10" t="s">
        <v>82</v>
      </c>
      <c r="AY301" s="10" t="s">
        <v>127</v>
      </c>
      <c r="BE301" s="175" t="n">
        <f aca="false">IF(N301="základní",J301,0)</f>
        <v>0</v>
      </c>
      <c r="BF301" s="175" t="n">
        <f aca="false">IF(N301="snížená",J301,0)</f>
        <v>0</v>
      </c>
      <c r="BG301" s="175" t="n">
        <f aca="false">IF(N301="zákl. přenesená",J301,0)</f>
        <v>0</v>
      </c>
      <c r="BH301" s="175" t="n">
        <f aca="false">IF(N301="sníž. přenesená",J301,0)</f>
        <v>0</v>
      </c>
      <c r="BI301" s="175" t="n">
        <f aca="false">IF(N301="nulová",J301,0)</f>
        <v>0</v>
      </c>
      <c r="BJ301" s="10" t="s">
        <v>80</v>
      </c>
      <c r="BK301" s="175" t="n">
        <f aca="false">ROUND(I301*H301,2)</f>
        <v>0</v>
      </c>
      <c r="BL301" s="10" t="s">
        <v>282</v>
      </c>
      <c r="BM301" s="10" t="s">
        <v>604</v>
      </c>
    </row>
    <row r="302" s="182" customFormat="true" ht="12" hidden="false" customHeight="false" outlineLevel="0" collapsed="false">
      <c r="B302" s="183"/>
      <c r="D302" s="176" t="s">
        <v>207</v>
      </c>
      <c r="E302" s="184"/>
      <c r="F302" s="185" t="s">
        <v>208</v>
      </c>
      <c r="H302" s="184"/>
      <c r="L302" s="183"/>
      <c r="M302" s="186"/>
      <c r="N302" s="187"/>
      <c r="O302" s="187"/>
      <c r="P302" s="187"/>
      <c r="Q302" s="187"/>
      <c r="R302" s="187"/>
      <c r="S302" s="187"/>
      <c r="T302" s="188"/>
      <c r="AT302" s="184" t="s">
        <v>207</v>
      </c>
      <c r="AU302" s="184" t="s">
        <v>82</v>
      </c>
      <c r="AV302" s="182" t="s">
        <v>80</v>
      </c>
      <c r="AW302" s="182" t="s">
        <v>35</v>
      </c>
      <c r="AX302" s="182" t="s">
        <v>72</v>
      </c>
      <c r="AY302" s="184" t="s">
        <v>127</v>
      </c>
    </row>
    <row r="303" s="189" customFormat="true" ht="12" hidden="false" customHeight="false" outlineLevel="0" collapsed="false">
      <c r="B303" s="190"/>
      <c r="D303" s="176" t="s">
        <v>207</v>
      </c>
      <c r="E303" s="191"/>
      <c r="F303" s="192" t="s">
        <v>605</v>
      </c>
      <c r="H303" s="193" t="n">
        <v>55</v>
      </c>
      <c r="L303" s="190"/>
      <c r="M303" s="194"/>
      <c r="N303" s="195"/>
      <c r="O303" s="195"/>
      <c r="P303" s="195"/>
      <c r="Q303" s="195"/>
      <c r="R303" s="195"/>
      <c r="S303" s="195"/>
      <c r="T303" s="196"/>
      <c r="AT303" s="191" t="s">
        <v>207</v>
      </c>
      <c r="AU303" s="191" t="s">
        <v>82</v>
      </c>
      <c r="AV303" s="189" t="s">
        <v>82</v>
      </c>
      <c r="AW303" s="189" t="s">
        <v>35</v>
      </c>
      <c r="AX303" s="189" t="s">
        <v>72</v>
      </c>
      <c r="AY303" s="191" t="s">
        <v>127</v>
      </c>
    </row>
    <row r="304" s="182" customFormat="true" ht="12" hidden="false" customHeight="false" outlineLevel="0" collapsed="false">
      <c r="B304" s="183"/>
      <c r="D304" s="176" t="s">
        <v>207</v>
      </c>
      <c r="E304" s="184"/>
      <c r="F304" s="185" t="s">
        <v>309</v>
      </c>
      <c r="H304" s="184"/>
      <c r="L304" s="183"/>
      <c r="M304" s="186"/>
      <c r="N304" s="187"/>
      <c r="O304" s="187"/>
      <c r="P304" s="187"/>
      <c r="Q304" s="187"/>
      <c r="R304" s="187"/>
      <c r="S304" s="187"/>
      <c r="T304" s="188"/>
      <c r="AT304" s="184" t="s">
        <v>207</v>
      </c>
      <c r="AU304" s="184" t="s">
        <v>82</v>
      </c>
      <c r="AV304" s="182" t="s">
        <v>80</v>
      </c>
      <c r="AW304" s="182" t="s">
        <v>35</v>
      </c>
      <c r="AX304" s="182" t="s">
        <v>72</v>
      </c>
      <c r="AY304" s="184" t="s">
        <v>127</v>
      </c>
    </row>
    <row r="305" s="189" customFormat="true" ht="12" hidden="false" customHeight="false" outlineLevel="0" collapsed="false">
      <c r="B305" s="190"/>
      <c r="D305" s="176" t="s">
        <v>207</v>
      </c>
      <c r="E305" s="191"/>
      <c r="F305" s="192" t="s">
        <v>606</v>
      </c>
      <c r="H305" s="193" t="n">
        <v>65</v>
      </c>
      <c r="L305" s="190"/>
      <c r="M305" s="194"/>
      <c r="N305" s="195"/>
      <c r="O305" s="195"/>
      <c r="P305" s="195"/>
      <c r="Q305" s="195"/>
      <c r="R305" s="195"/>
      <c r="S305" s="195"/>
      <c r="T305" s="196"/>
      <c r="AT305" s="191" t="s">
        <v>207</v>
      </c>
      <c r="AU305" s="191" t="s">
        <v>82</v>
      </c>
      <c r="AV305" s="189" t="s">
        <v>82</v>
      </c>
      <c r="AW305" s="189" t="s">
        <v>35</v>
      </c>
      <c r="AX305" s="189" t="s">
        <v>72</v>
      </c>
      <c r="AY305" s="191" t="s">
        <v>127</v>
      </c>
    </row>
    <row r="306" s="197" customFormat="true" ht="12" hidden="false" customHeight="false" outlineLevel="0" collapsed="false">
      <c r="B306" s="198"/>
      <c r="D306" s="176" t="s">
        <v>207</v>
      </c>
      <c r="E306" s="199"/>
      <c r="F306" s="200" t="s">
        <v>227</v>
      </c>
      <c r="H306" s="201" t="n">
        <v>120</v>
      </c>
      <c r="L306" s="198"/>
      <c r="M306" s="202"/>
      <c r="N306" s="203"/>
      <c r="O306" s="203"/>
      <c r="P306" s="203"/>
      <c r="Q306" s="203"/>
      <c r="R306" s="203"/>
      <c r="S306" s="203"/>
      <c r="T306" s="204"/>
      <c r="AT306" s="199" t="s">
        <v>207</v>
      </c>
      <c r="AU306" s="199" t="s">
        <v>82</v>
      </c>
      <c r="AV306" s="197" t="s">
        <v>146</v>
      </c>
      <c r="AW306" s="197" t="s">
        <v>35</v>
      </c>
      <c r="AX306" s="197" t="s">
        <v>80</v>
      </c>
      <c r="AY306" s="199" t="s">
        <v>127</v>
      </c>
    </row>
    <row r="307" s="26" customFormat="true" ht="25.5" hidden="false" customHeight="true" outlineLevel="0" collapsed="false">
      <c r="B307" s="164"/>
      <c r="C307" s="165" t="s">
        <v>607</v>
      </c>
      <c r="D307" s="165" t="s">
        <v>130</v>
      </c>
      <c r="E307" s="166" t="s">
        <v>608</v>
      </c>
      <c r="F307" s="167" t="s">
        <v>609</v>
      </c>
      <c r="G307" s="168" t="s">
        <v>257</v>
      </c>
      <c r="H307" s="169" t="n">
        <v>120</v>
      </c>
      <c r="I307" s="170"/>
      <c r="J307" s="170" t="n">
        <f aca="false">ROUND(I307*H307,2)</f>
        <v>0</v>
      </c>
      <c r="K307" s="167"/>
      <c r="L307" s="27"/>
      <c r="M307" s="171"/>
      <c r="N307" s="172" t="s">
        <v>43</v>
      </c>
      <c r="O307" s="173" t="n">
        <v>0.16</v>
      </c>
      <c r="P307" s="173" t="n">
        <f aca="false">O307*H307</f>
        <v>19.2</v>
      </c>
      <c r="Q307" s="173" t="n">
        <v>0</v>
      </c>
      <c r="R307" s="173" t="n">
        <f aca="false">Q307*H307</f>
        <v>0</v>
      </c>
      <c r="S307" s="173" t="n">
        <v>0</v>
      </c>
      <c r="T307" s="174" t="n">
        <f aca="false">S307*H307</f>
        <v>0</v>
      </c>
      <c r="AR307" s="10" t="s">
        <v>282</v>
      </c>
      <c r="AT307" s="10" t="s">
        <v>130</v>
      </c>
      <c r="AU307" s="10" t="s">
        <v>82</v>
      </c>
      <c r="AY307" s="10" t="s">
        <v>127</v>
      </c>
      <c r="BE307" s="175" t="n">
        <f aca="false">IF(N307="základní",J307,0)</f>
        <v>0</v>
      </c>
      <c r="BF307" s="175" t="n">
        <f aca="false">IF(N307="snížená",J307,0)</f>
        <v>0</v>
      </c>
      <c r="BG307" s="175" t="n">
        <f aca="false">IF(N307="zákl. přenesená",J307,0)</f>
        <v>0</v>
      </c>
      <c r="BH307" s="175" t="n">
        <f aca="false">IF(N307="sníž. přenesená",J307,0)</f>
        <v>0</v>
      </c>
      <c r="BI307" s="175" t="n">
        <f aca="false">IF(N307="nulová",J307,0)</f>
        <v>0</v>
      </c>
      <c r="BJ307" s="10" t="s">
        <v>80</v>
      </c>
      <c r="BK307" s="175" t="n">
        <f aca="false">ROUND(I307*H307,2)</f>
        <v>0</v>
      </c>
      <c r="BL307" s="10" t="s">
        <v>282</v>
      </c>
      <c r="BM307" s="10" t="s">
        <v>610</v>
      </c>
    </row>
    <row r="308" s="26" customFormat="true" ht="24" hidden="false" customHeight="false" outlineLevel="0" collapsed="false">
      <c r="B308" s="27"/>
      <c r="D308" s="176" t="s">
        <v>140</v>
      </c>
      <c r="F308" s="177" t="s">
        <v>611</v>
      </c>
      <c r="L308" s="27"/>
      <c r="M308" s="178"/>
      <c r="N308" s="28"/>
      <c r="O308" s="28"/>
      <c r="P308" s="28"/>
      <c r="Q308" s="28"/>
      <c r="R308" s="28"/>
      <c r="S308" s="28"/>
      <c r="T308" s="67"/>
      <c r="AT308" s="10" t="s">
        <v>140</v>
      </c>
      <c r="AU308" s="10" t="s">
        <v>82</v>
      </c>
    </row>
    <row r="309" s="182" customFormat="true" ht="12" hidden="false" customHeight="false" outlineLevel="0" collapsed="false">
      <c r="B309" s="183"/>
      <c r="D309" s="176" t="s">
        <v>207</v>
      </c>
      <c r="E309" s="184"/>
      <c r="F309" s="185" t="s">
        <v>208</v>
      </c>
      <c r="H309" s="184"/>
      <c r="L309" s="183"/>
      <c r="M309" s="186"/>
      <c r="N309" s="187"/>
      <c r="O309" s="187"/>
      <c r="P309" s="187"/>
      <c r="Q309" s="187"/>
      <c r="R309" s="187"/>
      <c r="S309" s="187"/>
      <c r="T309" s="188"/>
      <c r="AT309" s="184" t="s">
        <v>207</v>
      </c>
      <c r="AU309" s="184" t="s">
        <v>82</v>
      </c>
      <c r="AV309" s="182" t="s">
        <v>80</v>
      </c>
      <c r="AW309" s="182" t="s">
        <v>35</v>
      </c>
      <c r="AX309" s="182" t="s">
        <v>72</v>
      </c>
      <c r="AY309" s="184" t="s">
        <v>127</v>
      </c>
    </row>
    <row r="310" s="189" customFormat="true" ht="12" hidden="false" customHeight="false" outlineLevel="0" collapsed="false">
      <c r="B310" s="190"/>
      <c r="D310" s="176" t="s">
        <v>207</v>
      </c>
      <c r="E310" s="191"/>
      <c r="F310" s="192" t="s">
        <v>605</v>
      </c>
      <c r="H310" s="193" t="n">
        <v>55</v>
      </c>
      <c r="L310" s="190"/>
      <c r="M310" s="194"/>
      <c r="N310" s="195"/>
      <c r="O310" s="195"/>
      <c r="P310" s="195"/>
      <c r="Q310" s="195"/>
      <c r="R310" s="195"/>
      <c r="S310" s="195"/>
      <c r="T310" s="196"/>
      <c r="AT310" s="191" t="s">
        <v>207</v>
      </c>
      <c r="AU310" s="191" t="s">
        <v>82</v>
      </c>
      <c r="AV310" s="189" t="s">
        <v>82</v>
      </c>
      <c r="AW310" s="189" t="s">
        <v>35</v>
      </c>
      <c r="AX310" s="189" t="s">
        <v>72</v>
      </c>
      <c r="AY310" s="191" t="s">
        <v>127</v>
      </c>
    </row>
    <row r="311" s="182" customFormat="true" ht="12" hidden="false" customHeight="false" outlineLevel="0" collapsed="false">
      <c r="B311" s="183"/>
      <c r="D311" s="176" t="s">
        <v>207</v>
      </c>
      <c r="E311" s="184"/>
      <c r="F311" s="185" t="s">
        <v>309</v>
      </c>
      <c r="H311" s="184"/>
      <c r="L311" s="183"/>
      <c r="M311" s="186"/>
      <c r="N311" s="187"/>
      <c r="O311" s="187"/>
      <c r="P311" s="187"/>
      <c r="Q311" s="187"/>
      <c r="R311" s="187"/>
      <c r="S311" s="187"/>
      <c r="T311" s="188"/>
      <c r="AT311" s="184" t="s">
        <v>207</v>
      </c>
      <c r="AU311" s="184" t="s">
        <v>82</v>
      </c>
      <c r="AV311" s="182" t="s">
        <v>80</v>
      </c>
      <c r="AW311" s="182" t="s">
        <v>35</v>
      </c>
      <c r="AX311" s="182" t="s">
        <v>72</v>
      </c>
      <c r="AY311" s="184" t="s">
        <v>127</v>
      </c>
    </row>
    <row r="312" s="189" customFormat="true" ht="12" hidden="false" customHeight="false" outlineLevel="0" collapsed="false">
      <c r="B312" s="190"/>
      <c r="D312" s="176" t="s">
        <v>207</v>
      </c>
      <c r="E312" s="191"/>
      <c r="F312" s="192" t="s">
        <v>606</v>
      </c>
      <c r="H312" s="193" t="n">
        <v>65</v>
      </c>
      <c r="L312" s="190"/>
      <c r="M312" s="194"/>
      <c r="N312" s="195"/>
      <c r="O312" s="195"/>
      <c r="P312" s="195"/>
      <c r="Q312" s="195"/>
      <c r="R312" s="195"/>
      <c r="S312" s="195"/>
      <c r="T312" s="196"/>
      <c r="AT312" s="191" t="s">
        <v>207</v>
      </c>
      <c r="AU312" s="191" t="s">
        <v>82</v>
      </c>
      <c r="AV312" s="189" t="s">
        <v>82</v>
      </c>
      <c r="AW312" s="189" t="s">
        <v>35</v>
      </c>
      <c r="AX312" s="189" t="s">
        <v>72</v>
      </c>
      <c r="AY312" s="191" t="s">
        <v>127</v>
      </c>
    </row>
    <row r="313" s="197" customFormat="true" ht="12" hidden="false" customHeight="false" outlineLevel="0" collapsed="false">
      <c r="B313" s="198"/>
      <c r="D313" s="176" t="s">
        <v>207</v>
      </c>
      <c r="E313" s="199"/>
      <c r="F313" s="200" t="s">
        <v>227</v>
      </c>
      <c r="H313" s="201" t="n">
        <v>120</v>
      </c>
      <c r="L313" s="198"/>
      <c r="M313" s="202"/>
      <c r="N313" s="203"/>
      <c r="O313" s="203"/>
      <c r="P313" s="203"/>
      <c r="Q313" s="203"/>
      <c r="R313" s="203"/>
      <c r="S313" s="203"/>
      <c r="T313" s="204"/>
      <c r="AT313" s="199" t="s">
        <v>207</v>
      </c>
      <c r="AU313" s="199" t="s">
        <v>82</v>
      </c>
      <c r="AV313" s="197" t="s">
        <v>146</v>
      </c>
      <c r="AW313" s="197" t="s">
        <v>35</v>
      </c>
      <c r="AX313" s="197" t="s">
        <v>80</v>
      </c>
      <c r="AY313" s="199" t="s">
        <v>127</v>
      </c>
    </row>
    <row r="314" s="26" customFormat="true" ht="25.5" hidden="false" customHeight="true" outlineLevel="0" collapsed="false">
      <c r="B314" s="164"/>
      <c r="C314" s="165" t="s">
        <v>612</v>
      </c>
      <c r="D314" s="165" t="s">
        <v>130</v>
      </c>
      <c r="E314" s="166" t="s">
        <v>613</v>
      </c>
      <c r="F314" s="167" t="s">
        <v>614</v>
      </c>
      <c r="G314" s="168" t="s">
        <v>257</v>
      </c>
      <c r="H314" s="169" t="n">
        <v>120</v>
      </c>
      <c r="I314" s="170"/>
      <c r="J314" s="170" t="n">
        <f aca="false">ROUND(I314*H314,2)</f>
        <v>0</v>
      </c>
      <c r="K314" s="167" t="s">
        <v>134</v>
      </c>
      <c r="L314" s="27"/>
      <c r="M314" s="171"/>
      <c r="N314" s="172" t="s">
        <v>43</v>
      </c>
      <c r="O314" s="173" t="n">
        <v>0.29</v>
      </c>
      <c r="P314" s="173" t="n">
        <f aca="false">O314*H314</f>
        <v>34.8</v>
      </c>
      <c r="Q314" s="173" t="n">
        <v>0</v>
      </c>
      <c r="R314" s="173" t="n">
        <f aca="false">Q314*H314</f>
        <v>0</v>
      </c>
      <c r="S314" s="173" t="n">
        <v>0</v>
      </c>
      <c r="T314" s="174" t="n">
        <f aca="false">S314*H314</f>
        <v>0</v>
      </c>
      <c r="AR314" s="10" t="s">
        <v>282</v>
      </c>
      <c r="AT314" s="10" t="s">
        <v>130</v>
      </c>
      <c r="AU314" s="10" t="s">
        <v>82</v>
      </c>
      <c r="AY314" s="10" t="s">
        <v>127</v>
      </c>
      <c r="BE314" s="175" t="n">
        <f aca="false">IF(N314="základní",J314,0)</f>
        <v>0</v>
      </c>
      <c r="BF314" s="175" t="n">
        <f aca="false">IF(N314="snížená",J314,0)</f>
        <v>0</v>
      </c>
      <c r="BG314" s="175" t="n">
        <f aca="false">IF(N314="zákl. přenesená",J314,0)</f>
        <v>0</v>
      </c>
      <c r="BH314" s="175" t="n">
        <f aca="false">IF(N314="sníž. přenesená",J314,0)</f>
        <v>0</v>
      </c>
      <c r="BI314" s="175" t="n">
        <f aca="false">IF(N314="nulová",J314,0)</f>
        <v>0</v>
      </c>
      <c r="BJ314" s="10" t="s">
        <v>80</v>
      </c>
      <c r="BK314" s="175" t="n">
        <f aca="false">ROUND(I314*H314,2)</f>
        <v>0</v>
      </c>
      <c r="BL314" s="10" t="s">
        <v>282</v>
      </c>
      <c r="BM314" s="10" t="s">
        <v>615</v>
      </c>
    </row>
    <row r="315" s="182" customFormat="true" ht="12" hidden="false" customHeight="false" outlineLevel="0" collapsed="false">
      <c r="B315" s="183"/>
      <c r="D315" s="176" t="s">
        <v>207</v>
      </c>
      <c r="E315" s="184"/>
      <c r="F315" s="185" t="s">
        <v>208</v>
      </c>
      <c r="H315" s="184"/>
      <c r="L315" s="183"/>
      <c r="M315" s="186"/>
      <c r="N315" s="187"/>
      <c r="O315" s="187"/>
      <c r="P315" s="187"/>
      <c r="Q315" s="187"/>
      <c r="R315" s="187"/>
      <c r="S315" s="187"/>
      <c r="T315" s="188"/>
      <c r="AT315" s="184" t="s">
        <v>207</v>
      </c>
      <c r="AU315" s="184" t="s">
        <v>82</v>
      </c>
      <c r="AV315" s="182" t="s">
        <v>80</v>
      </c>
      <c r="AW315" s="182" t="s">
        <v>35</v>
      </c>
      <c r="AX315" s="182" t="s">
        <v>72</v>
      </c>
      <c r="AY315" s="184" t="s">
        <v>127</v>
      </c>
    </row>
    <row r="316" s="189" customFormat="true" ht="12" hidden="false" customHeight="false" outlineLevel="0" collapsed="false">
      <c r="B316" s="190"/>
      <c r="D316" s="176" t="s">
        <v>207</v>
      </c>
      <c r="E316" s="191"/>
      <c r="F316" s="192" t="s">
        <v>616</v>
      </c>
      <c r="H316" s="193" t="n">
        <v>55</v>
      </c>
      <c r="L316" s="190"/>
      <c r="M316" s="194"/>
      <c r="N316" s="195"/>
      <c r="O316" s="195"/>
      <c r="P316" s="195"/>
      <c r="Q316" s="195"/>
      <c r="R316" s="195"/>
      <c r="S316" s="195"/>
      <c r="T316" s="196"/>
      <c r="AT316" s="191" t="s">
        <v>207</v>
      </c>
      <c r="AU316" s="191" t="s">
        <v>82</v>
      </c>
      <c r="AV316" s="189" t="s">
        <v>82</v>
      </c>
      <c r="AW316" s="189" t="s">
        <v>35</v>
      </c>
      <c r="AX316" s="189" t="s">
        <v>72</v>
      </c>
      <c r="AY316" s="191" t="s">
        <v>127</v>
      </c>
    </row>
    <row r="317" s="182" customFormat="true" ht="12" hidden="false" customHeight="false" outlineLevel="0" collapsed="false">
      <c r="B317" s="183"/>
      <c r="D317" s="176" t="s">
        <v>207</v>
      </c>
      <c r="E317" s="184"/>
      <c r="F317" s="185" t="s">
        <v>309</v>
      </c>
      <c r="H317" s="184"/>
      <c r="L317" s="183"/>
      <c r="M317" s="186"/>
      <c r="N317" s="187"/>
      <c r="O317" s="187"/>
      <c r="P317" s="187"/>
      <c r="Q317" s="187"/>
      <c r="R317" s="187"/>
      <c r="S317" s="187"/>
      <c r="T317" s="188"/>
      <c r="AT317" s="184" t="s">
        <v>207</v>
      </c>
      <c r="AU317" s="184" t="s">
        <v>82</v>
      </c>
      <c r="AV317" s="182" t="s">
        <v>80</v>
      </c>
      <c r="AW317" s="182" t="s">
        <v>35</v>
      </c>
      <c r="AX317" s="182" t="s">
        <v>72</v>
      </c>
      <c r="AY317" s="184" t="s">
        <v>127</v>
      </c>
    </row>
    <row r="318" s="189" customFormat="true" ht="12" hidden="false" customHeight="false" outlineLevel="0" collapsed="false">
      <c r="B318" s="190"/>
      <c r="D318" s="176" t="s">
        <v>207</v>
      </c>
      <c r="E318" s="191"/>
      <c r="F318" s="192" t="s">
        <v>546</v>
      </c>
      <c r="H318" s="193" t="n">
        <v>65</v>
      </c>
      <c r="L318" s="190"/>
      <c r="M318" s="194"/>
      <c r="N318" s="195"/>
      <c r="O318" s="195"/>
      <c r="P318" s="195"/>
      <c r="Q318" s="195"/>
      <c r="R318" s="195"/>
      <c r="S318" s="195"/>
      <c r="T318" s="196"/>
      <c r="AT318" s="191" t="s">
        <v>207</v>
      </c>
      <c r="AU318" s="191" t="s">
        <v>82</v>
      </c>
      <c r="AV318" s="189" t="s">
        <v>82</v>
      </c>
      <c r="AW318" s="189" t="s">
        <v>35</v>
      </c>
      <c r="AX318" s="189" t="s">
        <v>72</v>
      </c>
      <c r="AY318" s="191" t="s">
        <v>127</v>
      </c>
    </row>
    <row r="319" s="197" customFormat="true" ht="12" hidden="false" customHeight="false" outlineLevel="0" collapsed="false">
      <c r="B319" s="198"/>
      <c r="D319" s="176" t="s">
        <v>207</v>
      </c>
      <c r="E319" s="199"/>
      <c r="F319" s="200" t="s">
        <v>227</v>
      </c>
      <c r="H319" s="201" t="n">
        <v>120</v>
      </c>
      <c r="L319" s="198"/>
      <c r="M319" s="202"/>
      <c r="N319" s="203"/>
      <c r="O319" s="203"/>
      <c r="P319" s="203"/>
      <c r="Q319" s="203"/>
      <c r="R319" s="203"/>
      <c r="S319" s="203"/>
      <c r="T319" s="204"/>
      <c r="AT319" s="199" t="s">
        <v>207</v>
      </c>
      <c r="AU319" s="199" t="s">
        <v>82</v>
      </c>
      <c r="AV319" s="197" t="s">
        <v>146</v>
      </c>
      <c r="AW319" s="197" t="s">
        <v>35</v>
      </c>
      <c r="AX319" s="197" t="s">
        <v>80</v>
      </c>
      <c r="AY319" s="199" t="s">
        <v>127</v>
      </c>
    </row>
    <row r="320" s="26" customFormat="true" ht="16.5" hidden="false" customHeight="true" outlineLevel="0" collapsed="false">
      <c r="B320" s="164"/>
      <c r="C320" s="205" t="s">
        <v>617</v>
      </c>
      <c r="D320" s="205" t="s">
        <v>228</v>
      </c>
      <c r="E320" s="206" t="s">
        <v>618</v>
      </c>
      <c r="F320" s="207" t="s">
        <v>619</v>
      </c>
      <c r="G320" s="208" t="s">
        <v>205</v>
      </c>
      <c r="H320" s="209" t="n">
        <v>3.74</v>
      </c>
      <c r="I320" s="210"/>
      <c r="J320" s="210" t="n">
        <f aca="false">ROUND(I320*H320,2)</f>
        <v>0</v>
      </c>
      <c r="K320" s="207"/>
      <c r="L320" s="211"/>
      <c r="M320" s="212"/>
      <c r="N320" s="213" t="s">
        <v>43</v>
      </c>
      <c r="O320" s="173" t="n">
        <v>0</v>
      </c>
      <c r="P320" s="173" t="n">
        <f aca="false">O320*H320</f>
        <v>0</v>
      </c>
      <c r="Q320" s="173" t="n">
        <v>0.55</v>
      </c>
      <c r="R320" s="173" t="n">
        <f aca="false">Q320*H320</f>
        <v>2.057</v>
      </c>
      <c r="S320" s="173" t="n">
        <v>0</v>
      </c>
      <c r="T320" s="174" t="n">
        <f aca="false">S320*H320</f>
        <v>0</v>
      </c>
      <c r="AR320" s="10" t="s">
        <v>363</v>
      </c>
      <c r="AT320" s="10" t="s">
        <v>228</v>
      </c>
      <c r="AU320" s="10" t="s">
        <v>82</v>
      </c>
      <c r="AY320" s="10" t="s">
        <v>127</v>
      </c>
      <c r="BE320" s="175" t="n">
        <f aca="false">IF(N320="základní",J320,0)</f>
        <v>0</v>
      </c>
      <c r="BF320" s="175" t="n">
        <f aca="false">IF(N320="snížená",J320,0)</f>
        <v>0</v>
      </c>
      <c r="BG320" s="175" t="n">
        <f aca="false">IF(N320="zákl. přenesená",J320,0)</f>
        <v>0</v>
      </c>
      <c r="BH320" s="175" t="n">
        <f aca="false">IF(N320="sníž. přenesená",J320,0)</f>
        <v>0</v>
      </c>
      <c r="BI320" s="175" t="n">
        <f aca="false">IF(N320="nulová",J320,0)</f>
        <v>0</v>
      </c>
      <c r="BJ320" s="10" t="s">
        <v>80</v>
      </c>
      <c r="BK320" s="175" t="n">
        <f aca="false">ROUND(I320*H320,2)</f>
        <v>0</v>
      </c>
      <c r="BL320" s="10" t="s">
        <v>282</v>
      </c>
      <c r="BM320" s="10" t="s">
        <v>620</v>
      </c>
    </row>
    <row r="321" s="189" customFormat="true" ht="12" hidden="false" customHeight="false" outlineLevel="0" collapsed="false">
      <c r="B321" s="190"/>
      <c r="D321" s="176" t="s">
        <v>207</v>
      </c>
      <c r="E321" s="191"/>
      <c r="F321" s="192" t="s">
        <v>621</v>
      </c>
      <c r="H321" s="193" t="n">
        <v>3.74</v>
      </c>
      <c r="L321" s="190"/>
      <c r="M321" s="194"/>
      <c r="N321" s="195"/>
      <c r="O321" s="195"/>
      <c r="P321" s="195"/>
      <c r="Q321" s="195"/>
      <c r="R321" s="195"/>
      <c r="S321" s="195"/>
      <c r="T321" s="196"/>
      <c r="AT321" s="191" t="s">
        <v>207</v>
      </c>
      <c r="AU321" s="191" t="s">
        <v>82</v>
      </c>
      <c r="AV321" s="189" t="s">
        <v>82</v>
      </c>
      <c r="AW321" s="189" t="s">
        <v>35</v>
      </c>
      <c r="AX321" s="189" t="s">
        <v>80</v>
      </c>
      <c r="AY321" s="191" t="s">
        <v>127</v>
      </c>
    </row>
    <row r="322" s="26" customFormat="true" ht="25.5" hidden="false" customHeight="true" outlineLevel="0" collapsed="false">
      <c r="B322" s="164"/>
      <c r="C322" s="165" t="s">
        <v>622</v>
      </c>
      <c r="D322" s="165" t="s">
        <v>130</v>
      </c>
      <c r="E322" s="166" t="s">
        <v>623</v>
      </c>
      <c r="F322" s="167" t="s">
        <v>624</v>
      </c>
      <c r="G322" s="168" t="s">
        <v>279</v>
      </c>
      <c r="H322" s="169" t="n">
        <v>48</v>
      </c>
      <c r="I322" s="170"/>
      <c r="J322" s="170" t="n">
        <f aca="false">ROUND(I322*H322,2)</f>
        <v>0</v>
      </c>
      <c r="K322" s="167" t="s">
        <v>134</v>
      </c>
      <c r="L322" s="27"/>
      <c r="M322" s="171"/>
      <c r="N322" s="172" t="s">
        <v>43</v>
      </c>
      <c r="O322" s="173" t="n">
        <v>0.354</v>
      </c>
      <c r="P322" s="173" t="n">
        <f aca="false">O322*H322</f>
        <v>16.992</v>
      </c>
      <c r="Q322" s="173" t="n">
        <v>0</v>
      </c>
      <c r="R322" s="173" t="n">
        <f aca="false">Q322*H322</f>
        <v>0</v>
      </c>
      <c r="S322" s="173" t="n">
        <v>0</v>
      </c>
      <c r="T322" s="174" t="n">
        <f aca="false">S322*H322</f>
        <v>0</v>
      </c>
      <c r="AR322" s="10" t="s">
        <v>282</v>
      </c>
      <c r="AT322" s="10" t="s">
        <v>130</v>
      </c>
      <c r="AU322" s="10" t="s">
        <v>82</v>
      </c>
      <c r="AY322" s="10" t="s">
        <v>127</v>
      </c>
      <c r="BE322" s="175" t="n">
        <f aca="false">IF(N322="základní",J322,0)</f>
        <v>0</v>
      </c>
      <c r="BF322" s="175" t="n">
        <f aca="false">IF(N322="snížená",J322,0)</f>
        <v>0</v>
      </c>
      <c r="BG322" s="175" t="n">
        <f aca="false">IF(N322="zákl. přenesená",J322,0)</f>
        <v>0</v>
      </c>
      <c r="BH322" s="175" t="n">
        <f aca="false">IF(N322="sníž. přenesená",J322,0)</f>
        <v>0</v>
      </c>
      <c r="BI322" s="175" t="n">
        <f aca="false">IF(N322="nulová",J322,0)</f>
        <v>0</v>
      </c>
      <c r="BJ322" s="10" t="s">
        <v>80</v>
      </c>
      <c r="BK322" s="175" t="n">
        <f aca="false">ROUND(I322*H322,2)</f>
        <v>0</v>
      </c>
      <c r="BL322" s="10" t="s">
        <v>282</v>
      </c>
      <c r="BM322" s="10" t="s">
        <v>625</v>
      </c>
    </row>
    <row r="323" s="182" customFormat="true" ht="12" hidden="false" customHeight="false" outlineLevel="0" collapsed="false">
      <c r="B323" s="183"/>
      <c r="D323" s="176" t="s">
        <v>207</v>
      </c>
      <c r="E323" s="184"/>
      <c r="F323" s="185" t="s">
        <v>208</v>
      </c>
      <c r="H323" s="184"/>
      <c r="L323" s="183"/>
      <c r="M323" s="186"/>
      <c r="N323" s="187"/>
      <c r="O323" s="187"/>
      <c r="P323" s="187"/>
      <c r="Q323" s="187"/>
      <c r="R323" s="187"/>
      <c r="S323" s="187"/>
      <c r="T323" s="188"/>
      <c r="AT323" s="184" t="s">
        <v>207</v>
      </c>
      <c r="AU323" s="184" t="s">
        <v>82</v>
      </c>
      <c r="AV323" s="182" t="s">
        <v>80</v>
      </c>
      <c r="AW323" s="182" t="s">
        <v>35</v>
      </c>
      <c r="AX323" s="182" t="s">
        <v>72</v>
      </c>
      <c r="AY323" s="184" t="s">
        <v>127</v>
      </c>
    </row>
    <row r="324" s="189" customFormat="true" ht="12" hidden="false" customHeight="false" outlineLevel="0" collapsed="false">
      <c r="B324" s="190"/>
      <c r="D324" s="176" t="s">
        <v>207</v>
      </c>
      <c r="E324" s="191"/>
      <c r="F324" s="192" t="s">
        <v>626</v>
      </c>
      <c r="H324" s="193" t="n">
        <v>48</v>
      </c>
      <c r="L324" s="190"/>
      <c r="M324" s="194"/>
      <c r="N324" s="195"/>
      <c r="O324" s="195"/>
      <c r="P324" s="195"/>
      <c r="Q324" s="195"/>
      <c r="R324" s="195"/>
      <c r="S324" s="195"/>
      <c r="T324" s="196"/>
      <c r="AT324" s="191" t="s">
        <v>207</v>
      </c>
      <c r="AU324" s="191" t="s">
        <v>82</v>
      </c>
      <c r="AV324" s="189" t="s">
        <v>82</v>
      </c>
      <c r="AW324" s="189" t="s">
        <v>35</v>
      </c>
      <c r="AX324" s="189" t="s">
        <v>80</v>
      </c>
      <c r="AY324" s="191" t="s">
        <v>127</v>
      </c>
    </row>
    <row r="325" s="26" customFormat="true" ht="16.5" hidden="false" customHeight="true" outlineLevel="0" collapsed="false">
      <c r="B325" s="164"/>
      <c r="C325" s="205" t="s">
        <v>627</v>
      </c>
      <c r="D325" s="205" t="s">
        <v>228</v>
      </c>
      <c r="E325" s="206" t="s">
        <v>628</v>
      </c>
      <c r="F325" s="207" t="s">
        <v>629</v>
      </c>
      <c r="G325" s="208" t="s">
        <v>205</v>
      </c>
      <c r="H325" s="209" t="n">
        <v>0.55</v>
      </c>
      <c r="I325" s="210"/>
      <c r="J325" s="210" t="n">
        <f aca="false">ROUND(I325*H325,2)</f>
        <v>0</v>
      </c>
      <c r="K325" s="207"/>
      <c r="L325" s="211"/>
      <c r="M325" s="212"/>
      <c r="N325" s="213" t="s">
        <v>43</v>
      </c>
      <c r="O325" s="173" t="n">
        <v>0</v>
      </c>
      <c r="P325" s="173" t="n">
        <f aca="false">O325*H325</f>
        <v>0</v>
      </c>
      <c r="Q325" s="173" t="n">
        <v>0.55</v>
      </c>
      <c r="R325" s="173" t="n">
        <f aca="false">Q325*H325</f>
        <v>0.3025</v>
      </c>
      <c r="S325" s="173" t="n">
        <v>0</v>
      </c>
      <c r="T325" s="174" t="n">
        <f aca="false">S325*H325</f>
        <v>0</v>
      </c>
      <c r="AR325" s="10" t="s">
        <v>363</v>
      </c>
      <c r="AT325" s="10" t="s">
        <v>228</v>
      </c>
      <c r="AU325" s="10" t="s">
        <v>82</v>
      </c>
      <c r="AY325" s="10" t="s">
        <v>127</v>
      </c>
      <c r="BE325" s="175" t="n">
        <f aca="false">IF(N325="základní",J325,0)</f>
        <v>0</v>
      </c>
      <c r="BF325" s="175" t="n">
        <f aca="false">IF(N325="snížená",J325,0)</f>
        <v>0</v>
      </c>
      <c r="BG325" s="175" t="n">
        <f aca="false">IF(N325="zákl. přenesená",J325,0)</f>
        <v>0</v>
      </c>
      <c r="BH325" s="175" t="n">
        <f aca="false">IF(N325="sníž. přenesená",J325,0)</f>
        <v>0</v>
      </c>
      <c r="BI325" s="175" t="n">
        <f aca="false">IF(N325="nulová",J325,0)</f>
        <v>0</v>
      </c>
      <c r="BJ325" s="10" t="s">
        <v>80</v>
      </c>
      <c r="BK325" s="175" t="n">
        <f aca="false">ROUND(I325*H325,2)</f>
        <v>0</v>
      </c>
      <c r="BL325" s="10" t="s">
        <v>282</v>
      </c>
      <c r="BM325" s="10" t="s">
        <v>630</v>
      </c>
    </row>
    <row r="326" s="189" customFormat="true" ht="12" hidden="false" customHeight="false" outlineLevel="0" collapsed="false">
      <c r="B326" s="190"/>
      <c r="D326" s="176" t="s">
        <v>207</v>
      </c>
      <c r="E326" s="191"/>
      <c r="F326" s="192" t="s">
        <v>631</v>
      </c>
      <c r="H326" s="193" t="n">
        <v>0.55</v>
      </c>
      <c r="L326" s="190"/>
      <c r="M326" s="194"/>
      <c r="N326" s="195"/>
      <c r="O326" s="195"/>
      <c r="P326" s="195"/>
      <c r="Q326" s="195"/>
      <c r="R326" s="195"/>
      <c r="S326" s="195"/>
      <c r="T326" s="196"/>
      <c r="AT326" s="191" t="s">
        <v>207</v>
      </c>
      <c r="AU326" s="191" t="s">
        <v>82</v>
      </c>
      <c r="AV326" s="189" t="s">
        <v>82</v>
      </c>
      <c r="AW326" s="189" t="s">
        <v>35</v>
      </c>
      <c r="AX326" s="189" t="s">
        <v>80</v>
      </c>
      <c r="AY326" s="191" t="s">
        <v>127</v>
      </c>
    </row>
    <row r="327" s="26" customFormat="true" ht="16.5" hidden="false" customHeight="true" outlineLevel="0" collapsed="false">
      <c r="B327" s="164"/>
      <c r="C327" s="165" t="s">
        <v>632</v>
      </c>
      <c r="D327" s="165" t="s">
        <v>130</v>
      </c>
      <c r="E327" s="166" t="s">
        <v>633</v>
      </c>
      <c r="F327" s="167" t="s">
        <v>634</v>
      </c>
      <c r="G327" s="168" t="s">
        <v>205</v>
      </c>
      <c r="H327" s="169" t="n">
        <v>4.29</v>
      </c>
      <c r="I327" s="170"/>
      <c r="J327" s="170" t="n">
        <f aca="false">ROUND(I327*H327,2)</f>
        <v>0</v>
      </c>
      <c r="K327" s="167" t="s">
        <v>134</v>
      </c>
      <c r="L327" s="27"/>
      <c r="M327" s="171"/>
      <c r="N327" s="172" t="s">
        <v>43</v>
      </c>
      <c r="O327" s="173" t="n">
        <v>0</v>
      </c>
      <c r="P327" s="173" t="n">
        <f aca="false">O327*H327</f>
        <v>0</v>
      </c>
      <c r="Q327" s="173" t="n">
        <v>0.02337</v>
      </c>
      <c r="R327" s="173" t="n">
        <f aca="false">Q327*H327</f>
        <v>0.1002573</v>
      </c>
      <c r="S327" s="173" t="n">
        <v>0</v>
      </c>
      <c r="T327" s="174" t="n">
        <f aca="false">S327*H327</f>
        <v>0</v>
      </c>
      <c r="AR327" s="10" t="s">
        <v>282</v>
      </c>
      <c r="AT327" s="10" t="s">
        <v>130</v>
      </c>
      <c r="AU327" s="10" t="s">
        <v>82</v>
      </c>
      <c r="AY327" s="10" t="s">
        <v>127</v>
      </c>
      <c r="BE327" s="175" t="n">
        <f aca="false">IF(N327="základní",J327,0)</f>
        <v>0</v>
      </c>
      <c r="BF327" s="175" t="n">
        <f aca="false">IF(N327="snížená",J327,0)</f>
        <v>0</v>
      </c>
      <c r="BG327" s="175" t="n">
        <f aca="false">IF(N327="zákl. přenesená",J327,0)</f>
        <v>0</v>
      </c>
      <c r="BH327" s="175" t="n">
        <f aca="false">IF(N327="sníž. přenesená",J327,0)</f>
        <v>0</v>
      </c>
      <c r="BI327" s="175" t="n">
        <f aca="false">IF(N327="nulová",J327,0)</f>
        <v>0</v>
      </c>
      <c r="BJ327" s="10" t="s">
        <v>80</v>
      </c>
      <c r="BK327" s="175" t="n">
        <f aca="false">ROUND(I327*H327,2)</f>
        <v>0</v>
      </c>
      <c r="BL327" s="10" t="s">
        <v>282</v>
      </c>
      <c r="BM327" s="10" t="s">
        <v>635</v>
      </c>
    </row>
    <row r="328" s="189" customFormat="true" ht="12" hidden="false" customHeight="false" outlineLevel="0" collapsed="false">
      <c r="B328" s="190"/>
      <c r="D328" s="176" t="s">
        <v>207</v>
      </c>
      <c r="E328" s="191"/>
      <c r="F328" s="192" t="s">
        <v>636</v>
      </c>
      <c r="H328" s="193" t="n">
        <v>4.29</v>
      </c>
      <c r="L328" s="190"/>
      <c r="M328" s="194"/>
      <c r="N328" s="195"/>
      <c r="O328" s="195"/>
      <c r="P328" s="195"/>
      <c r="Q328" s="195"/>
      <c r="R328" s="195"/>
      <c r="S328" s="195"/>
      <c r="T328" s="196"/>
      <c r="AT328" s="191" t="s">
        <v>207</v>
      </c>
      <c r="AU328" s="191" t="s">
        <v>82</v>
      </c>
      <c r="AV328" s="189" t="s">
        <v>82</v>
      </c>
      <c r="AW328" s="189" t="s">
        <v>35</v>
      </c>
      <c r="AX328" s="189" t="s">
        <v>80</v>
      </c>
      <c r="AY328" s="191" t="s">
        <v>127</v>
      </c>
    </row>
    <row r="329" s="26" customFormat="true" ht="25.5" hidden="false" customHeight="true" outlineLevel="0" collapsed="false">
      <c r="B329" s="164"/>
      <c r="C329" s="165" t="s">
        <v>637</v>
      </c>
      <c r="D329" s="165" t="s">
        <v>130</v>
      </c>
      <c r="E329" s="166" t="s">
        <v>638</v>
      </c>
      <c r="F329" s="167" t="s">
        <v>639</v>
      </c>
      <c r="G329" s="168" t="s">
        <v>279</v>
      </c>
      <c r="H329" s="169" t="n">
        <v>89.6</v>
      </c>
      <c r="I329" s="170"/>
      <c r="J329" s="170" t="n">
        <f aca="false">ROUND(I329*H329,2)</f>
        <v>0</v>
      </c>
      <c r="K329" s="167" t="s">
        <v>134</v>
      </c>
      <c r="L329" s="27"/>
      <c r="M329" s="171"/>
      <c r="N329" s="172" t="s">
        <v>43</v>
      </c>
      <c r="O329" s="173" t="n">
        <v>0.286</v>
      </c>
      <c r="P329" s="173" t="n">
        <f aca="false">O329*H329</f>
        <v>25.6256</v>
      </c>
      <c r="Q329" s="173" t="n">
        <v>0</v>
      </c>
      <c r="R329" s="173" t="n">
        <f aca="false">Q329*H329</f>
        <v>0</v>
      </c>
      <c r="S329" s="173" t="n">
        <v>0.0066</v>
      </c>
      <c r="T329" s="174" t="n">
        <f aca="false">S329*H329</f>
        <v>0.59136</v>
      </c>
      <c r="AR329" s="10" t="s">
        <v>282</v>
      </c>
      <c r="AT329" s="10" t="s">
        <v>130</v>
      </c>
      <c r="AU329" s="10" t="s">
        <v>82</v>
      </c>
      <c r="AY329" s="10" t="s">
        <v>127</v>
      </c>
      <c r="BE329" s="175" t="n">
        <f aca="false">IF(N329="základní",J329,0)</f>
        <v>0</v>
      </c>
      <c r="BF329" s="175" t="n">
        <f aca="false">IF(N329="snížená",J329,0)</f>
        <v>0</v>
      </c>
      <c r="BG329" s="175" t="n">
        <f aca="false">IF(N329="zákl. přenesená",J329,0)</f>
        <v>0</v>
      </c>
      <c r="BH329" s="175" t="n">
        <f aca="false">IF(N329="sníž. přenesená",J329,0)</f>
        <v>0</v>
      </c>
      <c r="BI329" s="175" t="n">
        <f aca="false">IF(N329="nulová",J329,0)</f>
        <v>0</v>
      </c>
      <c r="BJ329" s="10" t="s">
        <v>80</v>
      </c>
      <c r="BK329" s="175" t="n">
        <f aca="false">ROUND(I329*H329,2)</f>
        <v>0</v>
      </c>
      <c r="BL329" s="10" t="s">
        <v>282</v>
      </c>
      <c r="BM329" s="10" t="s">
        <v>640</v>
      </c>
    </row>
    <row r="330" s="182" customFormat="true" ht="12" hidden="false" customHeight="false" outlineLevel="0" collapsed="false">
      <c r="B330" s="183"/>
      <c r="D330" s="176" t="s">
        <v>207</v>
      </c>
      <c r="E330" s="184"/>
      <c r="F330" s="185" t="s">
        <v>208</v>
      </c>
      <c r="H330" s="184"/>
      <c r="L330" s="183"/>
      <c r="M330" s="186"/>
      <c r="N330" s="187"/>
      <c r="O330" s="187"/>
      <c r="P330" s="187"/>
      <c r="Q330" s="187"/>
      <c r="R330" s="187"/>
      <c r="S330" s="187"/>
      <c r="T330" s="188"/>
      <c r="AT330" s="184" t="s">
        <v>207</v>
      </c>
      <c r="AU330" s="184" t="s">
        <v>82</v>
      </c>
      <c r="AV330" s="182" t="s">
        <v>80</v>
      </c>
      <c r="AW330" s="182" t="s">
        <v>35</v>
      </c>
      <c r="AX330" s="182" t="s">
        <v>72</v>
      </c>
      <c r="AY330" s="184" t="s">
        <v>127</v>
      </c>
    </row>
    <row r="331" s="189" customFormat="true" ht="12" hidden="false" customHeight="false" outlineLevel="0" collapsed="false">
      <c r="B331" s="190"/>
      <c r="D331" s="176" t="s">
        <v>207</v>
      </c>
      <c r="E331" s="191"/>
      <c r="F331" s="192" t="s">
        <v>641</v>
      </c>
      <c r="H331" s="193" t="n">
        <v>41.6</v>
      </c>
      <c r="L331" s="190"/>
      <c r="M331" s="194"/>
      <c r="N331" s="195"/>
      <c r="O331" s="195"/>
      <c r="P331" s="195"/>
      <c r="Q331" s="195"/>
      <c r="R331" s="195"/>
      <c r="S331" s="195"/>
      <c r="T331" s="196"/>
      <c r="AT331" s="191" t="s">
        <v>207</v>
      </c>
      <c r="AU331" s="191" t="s">
        <v>82</v>
      </c>
      <c r="AV331" s="189" t="s">
        <v>82</v>
      </c>
      <c r="AW331" s="189" t="s">
        <v>35</v>
      </c>
      <c r="AX331" s="189" t="s">
        <v>72</v>
      </c>
      <c r="AY331" s="191" t="s">
        <v>127</v>
      </c>
    </row>
    <row r="332" s="189" customFormat="true" ht="12" hidden="false" customHeight="false" outlineLevel="0" collapsed="false">
      <c r="B332" s="190"/>
      <c r="D332" s="176" t="s">
        <v>207</v>
      </c>
      <c r="E332" s="191"/>
      <c r="F332" s="192" t="s">
        <v>642</v>
      </c>
      <c r="H332" s="193" t="n">
        <v>3</v>
      </c>
      <c r="L332" s="190"/>
      <c r="M332" s="194"/>
      <c r="N332" s="195"/>
      <c r="O332" s="195"/>
      <c r="P332" s="195"/>
      <c r="Q332" s="195"/>
      <c r="R332" s="195"/>
      <c r="S332" s="195"/>
      <c r="T332" s="196"/>
      <c r="AT332" s="191" t="s">
        <v>207</v>
      </c>
      <c r="AU332" s="191" t="s">
        <v>82</v>
      </c>
      <c r="AV332" s="189" t="s">
        <v>82</v>
      </c>
      <c r="AW332" s="189" t="s">
        <v>35</v>
      </c>
      <c r="AX332" s="189" t="s">
        <v>72</v>
      </c>
      <c r="AY332" s="191" t="s">
        <v>127</v>
      </c>
    </row>
    <row r="333" s="189" customFormat="true" ht="12" hidden="false" customHeight="false" outlineLevel="0" collapsed="false">
      <c r="B333" s="190"/>
      <c r="D333" s="176" t="s">
        <v>207</v>
      </c>
      <c r="E333" s="191"/>
      <c r="F333" s="192" t="s">
        <v>643</v>
      </c>
      <c r="H333" s="193" t="n">
        <v>0.8</v>
      </c>
      <c r="L333" s="190"/>
      <c r="M333" s="194"/>
      <c r="N333" s="195"/>
      <c r="O333" s="195"/>
      <c r="P333" s="195"/>
      <c r="Q333" s="195"/>
      <c r="R333" s="195"/>
      <c r="S333" s="195"/>
      <c r="T333" s="196"/>
      <c r="AT333" s="191" t="s">
        <v>207</v>
      </c>
      <c r="AU333" s="191" t="s">
        <v>82</v>
      </c>
      <c r="AV333" s="189" t="s">
        <v>82</v>
      </c>
      <c r="AW333" s="189" t="s">
        <v>35</v>
      </c>
      <c r="AX333" s="189" t="s">
        <v>72</v>
      </c>
      <c r="AY333" s="191" t="s">
        <v>127</v>
      </c>
    </row>
    <row r="334" s="182" customFormat="true" ht="12" hidden="false" customHeight="false" outlineLevel="0" collapsed="false">
      <c r="B334" s="183"/>
      <c r="D334" s="176" t="s">
        <v>207</v>
      </c>
      <c r="E334" s="184"/>
      <c r="F334" s="185" t="s">
        <v>309</v>
      </c>
      <c r="H334" s="184"/>
      <c r="L334" s="183"/>
      <c r="M334" s="186"/>
      <c r="N334" s="187"/>
      <c r="O334" s="187"/>
      <c r="P334" s="187"/>
      <c r="Q334" s="187"/>
      <c r="R334" s="187"/>
      <c r="S334" s="187"/>
      <c r="T334" s="188"/>
      <c r="AT334" s="184" t="s">
        <v>207</v>
      </c>
      <c r="AU334" s="184" t="s">
        <v>82</v>
      </c>
      <c r="AV334" s="182" t="s">
        <v>80</v>
      </c>
      <c r="AW334" s="182" t="s">
        <v>35</v>
      </c>
      <c r="AX334" s="182" t="s">
        <v>72</v>
      </c>
      <c r="AY334" s="184" t="s">
        <v>127</v>
      </c>
    </row>
    <row r="335" s="189" customFormat="true" ht="12" hidden="false" customHeight="false" outlineLevel="0" collapsed="false">
      <c r="B335" s="190"/>
      <c r="D335" s="176" t="s">
        <v>207</v>
      </c>
      <c r="E335" s="191"/>
      <c r="F335" s="192" t="s">
        <v>644</v>
      </c>
      <c r="H335" s="193" t="n">
        <v>44.2</v>
      </c>
      <c r="L335" s="190"/>
      <c r="M335" s="194"/>
      <c r="N335" s="195"/>
      <c r="O335" s="195"/>
      <c r="P335" s="195"/>
      <c r="Q335" s="195"/>
      <c r="R335" s="195"/>
      <c r="S335" s="195"/>
      <c r="T335" s="196"/>
      <c r="AT335" s="191" t="s">
        <v>207</v>
      </c>
      <c r="AU335" s="191" t="s">
        <v>82</v>
      </c>
      <c r="AV335" s="189" t="s">
        <v>82</v>
      </c>
      <c r="AW335" s="189" t="s">
        <v>35</v>
      </c>
      <c r="AX335" s="189" t="s">
        <v>72</v>
      </c>
      <c r="AY335" s="191" t="s">
        <v>127</v>
      </c>
    </row>
    <row r="336" s="197" customFormat="true" ht="12" hidden="false" customHeight="false" outlineLevel="0" collapsed="false">
      <c r="B336" s="198"/>
      <c r="D336" s="176" t="s">
        <v>207</v>
      </c>
      <c r="E336" s="199"/>
      <c r="F336" s="200" t="s">
        <v>227</v>
      </c>
      <c r="H336" s="201" t="n">
        <v>89.6</v>
      </c>
      <c r="L336" s="198"/>
      <c r="M336" s="202"/>
      <c r="N336" s="203"/>
      <c r="O336" s="203"/>
      <c r="P336" s="203"/>
      <c r="Q336" s="203"/>
      <c r="R336" s="203"/>
      <c r="S336" s="203"/>
      <c r="T336" s="204"/>
      <c r="AT336" s="199" t="s">
        <v>207</v>
      </c>
      <c r="AU336" s="199" t="s">
        <v>82</v>
      </c>
      <c r="AV336" s="197" t="s">
        <v>146</v>
      </c>
      <c r="AW336" s="197" t="s">
        <v>35</v>
      </c>
      <c r="AX336" s="197" t="s">
        <v>80</v>
      </c>
      <c r="AY336" s="199" t="s">
        <v>127</v>
      </c>
    </row>
    <row r="337" s="26" customFormat="true" ht="25.5" hidden="false" customHeight="true" outlineLevel="0" collapsed="false">
      <c r="B337" s="164"/>
      <c r="C337" s="165" t="s">
        <v>645</v>
      </c>
      <c r="D337" s="165" t="s">
        <v>130</v>
      </c>
      <c r="E337" s="166" t="s">
        <v>646</v>
      </c>
      <c r="F337" s="167" t="s">
        <v>647</v>
      </c>
      <c r="G337" s="168" t="s">
        <v>279</v>
      </c>
      <c r="H337" s="169" t="n">
        <v>92</v>
      </c>
      <c r="I337" s="170"/>
      <c r="J337" s="170" t="n">
        <f aca="false">ROUND(I337*H337,2)</f>
        <v>0</v>
      </c>
      <c r="K337" s="167" t="s">
        <v>134</v>
      </c>
      <c r="L337" s="27"/>
      <c r="M337" s="171"/>
      <c r="N337" s="172" t="s">
        <v>43</v>
      </c>
      <c r="O337" s="173" t="n">
        <v>0.306</v>
      </c>
      <c r="P337" s="173" t="n">
        <f aca="false">O337*H337</f>
        <v>28.152</v>
      </c>
      <c r="Q337" s="173" t="n">
        <v>0</v>
      </c>
      <c r="R337" s="173" t="n">
        <f aca="false">Q337*H337</f>
        <v>0</v>
      </c>
      <c r="S337" s="173" t="n">
        <v>0.01232</v>
      </c>
      <c r="T337" s="174" t="n">
        <f aca="false">S337*H337</f>
        <v>1.13344</v>
      </c>
      <c r="AR337" s="10" t="s">
        <v>282</v>
      </c>
      <c r="AT337" s="10" t="s">
        <v>130</v>
      </c>
      <c r="AU337" s="10" t="s">
        <v>82</v>
      </c>
      <c r="AY337" s="10" t="s">
        <v>127</v>
      </c>
      <c r="BE337" s="175" t="n">
        <f aca="false">IF(N337="základní",J337,0)</f>
        <v>0</v>
      </c>
      <c r="BF337" s="175" t="n">
        <f aca="false">IF(N337="snížená",J337,0)</f>
        <v>0</v>
      </c>
      <c r="BG337" s="175" t="n">
        <f aca="false">IF(N337="zákl. přenesená",J337,0)</f>
        <v>0</v>
      </c>
      <c r="BH337" s="175" t="n">
        <f aca="false">IF(N337="sníž. přenesená",J337,0)</f>
        <v>0</v>
      </c>
      <c r="BI337" s="175" t="n">
        <f aca="false">IF(N337="nulová",J337,0)</f>
        <v>0</v>
      </c>
      <c r="BJ337" s="10" t="s">
        <v>80</v>
      </c>
      <c r="BK337" s="175" t="n">
        <f aca="false">ROUND(I337*H337,2)</f>
        <v>0</v>
      </c>
      <c r="BL337" s="10" t="s">
        <v>282</v>
      </c>
      <c r="BM337" s="10" t="s">
        <v>648</v>
      </c>
    </row>
    <row r="338" s="182" customFormat="true" ht="12" hidden="false" customHeight="false" outlineLevel="0" collapsed="false">
      <c r="B338" s="183"/>
      <c r="D338" s="176" t="s">
        <v>207</v>
      </c>
      <c r="E338" s="184"/>
      <c r="F338" s="185" t="s">
        <v>208</v>
      </c>
      <c r="H338" s="184"/>
      <c r="L338" s="183"/>
      <c r="M338" s="186"/>
      <c r="N338" s="187"/>
      <c r="O338" s="187"/>
      <c r="P338" s="187"/>
      <c r="Q338" s="187"/>
      <c r="R338" s="187"/>
      <c r="S338" s="187"/>
      <c r="T338" s="188"/>
      <c r="AT338" s="184" t="s">
        <v>207</v>
      </c>
      <c r="AU338" s="184" t="s">
        <v>82</v>
      </c>
      <c r="AV338" s="182" t="s">
        <v>80</v>
      </c>
      <c r="AW338" s="182" t="s">
        <v>35</v>
      </c>
      <c r="AX338" s="182" t="s">
        <v>72</v>
      </c>
      <c r="AY338" s="184" t="s">
        <v>127</v>
      </c>
    </row>
    <row r="339" s="189" customFormat="true" ht="12" hidden="false" customHeight="false" outlineLevel="0" collapsed="false">
      <c r="B339" s="190"/>
      <c r="D339" s="176" t="s">
        <v>207</v>
      </c>
      <c r="E339" s="191"/>
      <c r="F339" s="192" t="s">
        <v>649</v>
      </c>
      <c r="H339" s="193" t="n">
        <v>20</v>
      </c>
      <c r="L339" s="190"/>
      <c r="M339" s="194"/>
      <c r="N339" s="195"/>
      <c r="O339" s="195"/>
      <c r="P339" s="195"/>
      <c r="Q339" s="195"/>
      <c r="R339" s="195"/>
      <c r="S339" s="195"/>
      <c r="T339" s="196"/>
      <c r="AT339" s="191" t="s">
        <v>207</v>
      </c>
      <c r="AU339" s="191" t="s">
        <v>82</v>
      </c>
      <c r="AV339" s="189" t="s">
        <v>82</v>
      </c>
      <c r="AW339" s="189" t="s">
        <v>35</v>
      </c>
      <c r="AX339" s="189" t="s">
        <v>72</v>
      </c>
      <c r="AY339" s="191" t="s">
        <v>127</v>
      </c>
    </row>
    <row r="340" s="189" customFormat="true" ht="12" hidden="false" customHeight="false" outlineLevel="0" collapsed="false">
      <c r="B340" s="190"/>
      <c r="D340" s="176" t="s">
        <v>207</v>
      </c>
      <c r="E340" s="191"/>
      <c r="F340" s="192" t="s">
        <v>650</v>
      </c>
      <c r="H340" s="193" t="n">
        <v>16</v>
      </c>
      <c r="L340" s="190"/>
      <c r="M340" s="194"/>
      <c r="N340" s="195"/>
      <c r="O340" s="195"/>
      <c r="P340" s="195"/>
      <c r="Q340" s="195"/>
      <c r="R340" s="195"/>
      <c r="S340" s="195"/>
      <c r="T340" s="196"/>
      <c r="AT340" s="191" t="s">
        <v>207</v>
      </c>
      <c r="AU340" s="191" t="s">
        <v>82</v>
      </c>
      <c r="AV340" s="189" t="s">
        <v>82</v>
      </c>
      <c r="AW340" s="189" t="s">
        <v>35</v>
      </c>
      <c r="AX340" s="189" t="s">
        <v>72</v>
      </c>
      <c r="AY340" s="191" t="s">
        <v>127</v>
      </c>
    </row>
    <row r="341" s="182" customFormat="true" ht="12" hidden="false" customHeight="false" outlineLevel="0" collapsed="false">
      <c r="B341" s="183"/>
      <c r="D341" s="176" t="s">
        <v>207</v>
      </c>
      <c r="E341" s="184"/>
      <c r="F341" s="185" t="s">
        <v>309</v>
      </c>
      <c r="H341" s="184"/>
      <c r="L341" s="183"/>
      <c r="M341" s="186"/>
      <c r="N341" s="187"/>
      <c r="O341" s="187"/>
      <c r="P341" s="187"/>
      <c r="Q341" s="187"/>
      <c r="R341" s="187"/>
      <c r="S341" s="187"/>
      <c r="T341" s="188"/>
      <c r="AT341" s="184" t="s">
        <v>207</v>
      </c>
      <c r="AU341" s="184" t="s">
        <v>82</v>
      </c>
      <c r="AV341" s="182" t="s">
        <v>80</v>
      </c>
      <c r="AW341" s="182" t="s">
        <v>35</v>
      </c>
      <c r="AX341" s="182" t="s">
        <v>72</v>
      </c>
      <c r="AY341" s="184" t="s">
        <v>127</v>
      </c>
    </row>
    <row r="342" s="189" customFormat="true" ht="12" hidden="false" customHeight="false" outlineLevel="0" collapsed="false">
      <c r="B342" s="190"/>
      <c r="D342" s="176" t="s">
        <v>207</v>
      </c>
      <c r="E342" s="191"/>
      <c r="F342" s="192" t="s">
        <v>651</v>
      </c>
      <c r="H342" s="193" t="n">
        <v>56</v>
      </c>
      <c r="L342" s="190"/>
      <c r="M342" s="194"/>
      <c r="N342" s="195"/>
      <c r="O342" s="195"/>
      <c r="P342" s="195"/>
      <c r="Q342" s="195"/>
      <c r="R342" s="195"/>
      <c r="S342" s="195"/>
      <c r="T342" s="196"/>
      <c r="AT342" s="191" t="s">
        <v>207</v>
      </c>
      <c r="AU342" s="191" t="s">
        <v>82</v>
      </c>
      <c r="AV342" s="189" t="s">
        <v>82</v>
      </c>
      <c r="AW342" s="189" t="s">
        <v>35</v>
      </c>
      <c r="AX342" s="189" t="s">
        <v>72</v>
      </c>
      <c r="AY342" s="191" t="s">
        <v>127</v>
      </c>
    </row>
    <row r="343" s="197" customFormat="true" ht="12" hidden="false" customHeight="false" outlineLevel="0" collapsed="false">
      <c r="B343" s="198"/>
      <c r="D343" s="176" t="s">
        <v>207</v>
      </c>
      <c r="E343" s="199"/>
      <c r="F343" s="200" t="s">
        <v>227</v>
      </c>
      <c r="H343" s="201" t="n">
        <v>92</v>
      </c>
      <c r="L343" s="198"/>
      <c r="M343" s="202"/>
      <c r="N343" s="203"/>
      <c r="O343" s="203"/>
      <c r="P343" s="203"/>
      <c r="Q343" s="203"/>
      <c r="R343" s="203"/>
      <c r="S343" s="203"/>
      <c r="T343" s="204"/>
      <c r="AT343" s="199" t="s">
        <v>207</v>
      </c>
      <c r="AU343" s="199" t="s">
        <v>82</v>
      </c>
      <c r="AV343" s="197" t="s">
        <v>146</v>
      </c>
      <c r="AW343" s="197" t="s">
        <v>35</v>
      </c>
      <c r="AX343" s="197" t="s">
        <v>80</v>
      </c>
      <c r="AY343" s="199" t="s">
        <v>127</v>
      </c>
    </row>
    <row r="344" s="26" customFormat="true" ht="25.5" hidden="false" customHeight="true" outlineLevel="0" collapsed="false">
      <c r="B344" s="164"/>
      <c r="C344" s="165" t="s">
        <v>652</v>
      </c>
      <c r="D344" s="165" t="s">
        <v>130</v>
      </c>
      <c r="E344" s="166" t="s">
        <v>653</v>
      </c>
      <c r="F344" s="167" t="s">
        <v>654</v>
      </c>
      <c r="G344" s="168" t="s">
        <v>279</v>
      </c>
      <c r="H344" s="169" t="n">
        <v>5.3</v>
      </c>
      <c r="I344" s="170"/>
      <c r="J344" s="170" t="n">
        <f aca="false">ROUND(I344*H344,2)</f>
        <v>0</v>
      </c>
      <c r="K344" s="167" t="s">
        <v>134</v>
      </c>
      <c r="L344" s="27"/>
      <c r="M344" s="171"/>
      <c r="N344" s="172" t="s">
        <v>43</v>
      </c>
      <c r="O344" s="173" t="n">
        <v>0.506</v>
      </c>
      <c r="P344" s="173" t="n">
        <f aca="false">O344*H344</f>
        <v>2.6818</v>
      </c>
      <c r="Q344" s="173" t="n">
        <v>0</v>
      </c>
      <c r="R344" s="173" t="n">
        <f aca="false">Q344*H344</f>
        <v>0</v>
      </c>
      <c r="S344" s="173" t="n">
        <v>0.02475</v>
      </c>
      <c r="T344" s="174" t="n">
        <f aca="false">S344*H344</f>
        <v>0.131175</v>
      </c>
      <c r="AR344" s="10" t="s">
        <v>282</v>
      </c>
      <c r="AT344" s="10" t="s">
        <v>130</v>
      </c>
      <c r="AU344" s="10" t="s">
        <v>82</v>
      </c>
      <c r="AY344" s="10" t="s">
        <v>127</v>
      </c>
      <c r="BE344" s="175" t="n">
        <f aca="false">IF(N344="základní",J344,0)</f>
        <v>0</v>
      </c>
      <c r="BF344" s="175" t="n">
        <f aca="false">IF(N344="snížená",J344,0)</f>
        <v>0</v>
      </c>
      <c r="BG344" s="175" t="n">
        <f aca="false">IF(N344="zákl. přenesená",J344,0)</f>
        <v>0</v>
      </c>
      <c r="BH344" s="175" t="n">
        <f aca="false">IF(N344="sníž. přenesená",J344,0)</f>
        <v>0</v>
      </c>
      <c r="BI344" s="175" t="n">
        <f aca="false">IF(N344="nulová",J344,0)</f>
        <v>0</v>
      </c>
      <c r="BJ344" s="10" t="s">
        <v>80</v>
      </c>
      <c r="BK344" s="175" t="n">
        <f aca="false">ROUND(I344*H344,2)</f>
        <v>0</v>
      </c>
      <c r="BL344" s="10" t="s">
        <v>282</v>
      </c>
      <c r="BM344" s="10" t="s">
        <v>655</v>
      </c>
    </row>
    <row r="345" s="182" customFormat="true" ht="12" hidden="false" customHeight="false" outlineLevel="0" collapsed="false">
      <c r="B345" s="183"/>
      <c r="D345" s="176" t="s">
        <v>207</v>
      </c>
      <c r="E345" s="184"/>
      <c r="F345" s="185" t="s">
        <v>208</v>
      </c>
      <c r="H345" s="184"/>
      <c r="L345" s="183"/>
      <c r="M345" s="186"/>
      <c r="N345" s="187"/>
      <c r="O345" s="187"/>
      <c r="P345" s="187"/>
      <c r="Q345" s="187"/>
      <c r="R345" s="187"/>
      <c r="S345" s="187"/>
      <c r="T345" s="188"/>
      <c r="AT345" s="184" t="s">
        <v>207</v>
      </c>
      <c r="AU345" s="184" t="s">
        <v>82</v>
      </c>
      <c r="AV345" s="182" t="s">
        <v>80</v>
      </c>
      <c r="AW345" s="182" t="s">
        <v>35</v>
      </c>
      <c r="AX345" s="182" t="s">
        <v>72</v>
      </c>
      <c r="AY345" s="184" t="s">
        <v>127</v>
      </c>
    </row>
    <row r="346" s="189" customFormat="true" ht="12" hidden="false" customHeight="false" outlineLevel="0" collapsed="false">
      <c r="B346" s="190"/>
      <c r="D346" s="176" t="s">
        <v>207</v>
      </c>
      <c r="E346" s="191"/>
      <c r="F346" s="192" t="s">
        <v>656</v>
      </c>
      <c r="H346" s="193" t="n">
        <v>2.5</v>
      </c>
      <c r="L346" s="190"/>
      <c r="M346" s="194"/>
      <c r="N346" s="195"/>
      <c r="O346" s="195"/>
      <c r="P346" s="195"/>
      <c r="Q346" s="195"/>
      <c r="R346" s="195"/>
      <c r="S346" s="195"/>
      <c r="T346" s="196"/>
      <c r="AT346" s="191" t="s">
        <v>207</v>
      </c>
      <c r="AU346" s="191" t="s">
        <v>82</v>
      </c>
      <c r="AV346" s="189" t="s">
        <v>82</v>
      </c>
      <c r="AW346" s="189" t="s">
        <v>35</v>
      </c>
      <c r="AX346" s="189" t="s">
        <v>72</v>
      </c>
      <c r="AY346" s="191" t="s">
        <v>127</v>
      </c>
    </row>
    <row r="347" s="189" customFormat="true" ht="12" hidden="false" customHeight="false" outlineLevel="0" collapsed="false">
      <c r="B347" s="190"/>
      <c r="D347" s="176" t="s">
        <v>207</v>
      </c>
      <c r="E347" s="191"/>
      <c r="F347" s="192" t="s">
        <v>657</v>
      </c>
      <c r="H347" s="193" t="n">
        <v>2.8</v>
      </c>
      <c r="L347" s="190"/>
      <c r="M347" s="194"/>
      <c r="N347" s="195"/>
      <c r="O347" s="195"/>
      <c r="P347" s="195"/>
      <c r="Q347" s="195"/>
      <c r="R347" s="195"/>
      <c r="S347" s="195"/>
      <c r="T347" s="196"/>
      <c r="AT347" s="191" t="s">
        <v>207</v>
      </c>
      <c r="AU347" s="191" t="s">
        <v>82</v>
      </c>
      <c r="AV347" s="189" t="s">
        <v>82</v>
      </c>
      <c r="AW347" s="189" t="s">
        <v>35</v>
      </c>
      <c r="AX347" s="189" t="s">
        <v>72</v>
      </c>
      <c r="AY347" s="191" t="s">
        <v>127</v>
      </c>
    </row>
    <row r="348" s="197" customFormat="true" ht="12" hidden="false" customHeight="false" outlineLevel="0" collapsed="false">
      <c r="B348" s="198"/>
      <c r="D348" s="176" t="s">
        <v>207</v>
      </c>
      <c r="E348" s="199"/>
      <c r="F348" s="200" t="s">
        <v>227</v>
      </c>
      <c r="H348" s="201" t="n">
        <v>5.3</v>
      </c>
      <c r="L348" s="198"/>
      <c r="M348" s="202"/>
      <c r="N348" s="203"/>
      <c r="O348" s="203"/>
      <c r="P348" s="203"/>
      <c r="Q348" s="203"/>
      <c r="R348" s="203"/>
      <c r="S348" s="203"/>
      <c r="T348" s="204"/>
      <c r="AT348" s="199" t="s">
        <v>207</v>
      </c>
      <c r="AU348" s="199" t="s">
        <v>82</v>
      </c>
      <c r="AV348" s="197" t="s">
        <v>146</v>
      </c>
      <c r="AW348" s="197" t="s">
        <v>35</v>
      </c>
      <c r="AX348" s="197" t="s">
        <v>80</v>
      </c>
      <c r="AY348" s="199" t="s">
        <v>127</v>
      </c>
    </row>
    <row r="349" s="26" customFormat="true" ht="25.5" hidden="false" customHeight="true" outlineLevel="0" collapsed="false">
      <c r="B349" s="164"/>
      <c r="C349" s="165" t="s">
        <v>658</v>
      </c>
      <c r="D349" s="165" t="s">
        <v>130</v>
      </c>
      <c r="E349" s="166" t="s">
        <v>659</v>
      </c>
      <c r="F349" s="167" t="s">
        <v>660</v>
      </c>
      <c r="G349" s="168" t="s">
        <v>279</v>
      </c>
      <c r="H349" s="169" t="n">
        <v>4</v>
      </c>
      <c r="I349" s="170"/>
      <c r="J349" s="170" t="n">
        <f aca="false">ROUND(I349*H349,2)</f>
        <v>0</v>
      </c>
      <c r="K349" s="167" t="s">
        <v>134</v>
      </c>
      <c r="L349" s="27"/>
      <c r="M349" s="171"/>
      <c r="N349" s="172" t="s">
        <v>43</v>
      </c>
      <c r="O349" s="173" t="n">
        <v>0.516</v>
      </c>
      <c r="P349" s="173" t="n">
        <f aca="false">O349*H349</f>
        <v>2.064</v>
      </c>
      <c r="Q349" s="173" t="n">
        <v>0</v>
      </c>
      <c r="R349" s="173" t="n">
        <f aca="false">Q349*H349</f>
        <v>0</v>
      </c>
      <c r="S349" s="173" t="n">
        <v>0.033</v>
      </c>
      <c r="T349" s="174" t="n">
        <f aca="false">S349*H349</f>
        <v>0.132</v>
      </c>
      <c r="AR349" s="10" t="s">
        <v>282</v>
      </c>
      <c r="AT349" s="10" t="s">
        <v>130</v>
      </c>
      <c r="AU349" s="10" t="s">
        <v>82</v>
      </c>
      <c r="AY349" s="10" t="s">
        <v>127</v>
      </c>
      <c r="BE349" s="175" t="n">
        <f aca="false">IF(N349="základní",J349,0)</f>
        <v>0</v>
      </c>
      <c r="BF349" s="175" t="n">
        <f aca="false">IF(N349="snížená",J349,0)</f>
        <v>0</v>
      </c>
      <c r="BG349" s="175" t="n">
        <f aca="false">IF(N349="zákl. přenesená",J349,0)</f>
        <v>0</v>
      </c>
      <c r="BH349" s="175" t="n">
        <f aca="false">IF(N349="sníž. přenesená",J349,0)</f>
        <v>0</v>
      </c>
      <c r="BI349" s="175" t="n">
        <f aca="false">IF(N349="nulová",J349,0)</f>
        <v>0</v>
      </c>
      <c r="BJ349" s="10" t="s">
        <v>80</v>
      </c>
      <c r="BK349" s="175" t="n">
        <f aca="false">ROUND(I349*H349,2)</f>
        <v>0</v>
      </c>
      <c r="BL349" s="10" t="s">
        <v>282</v>
      </c>
      <c r="BM349" s="10" t="s">
        <v>661</v>
      </c>
    </row>
    <row r="350" s="182" customFormat="true" ht="12" hidden="false" customHeight="false" outlineLevel="0" collapsed="false">
      <c r="B350" s="183"/>
      <c r="D350" s="176" t="s">
        <v>207</v>
      </c>
      <c r="E350" s="184"/>
      <c r="F350" s="185" t="s">
        <v>208</v>
      </c>
      <c r="H350" s="184"/>
      <c r="L350" s="183"/>
      <c r="M350" s="186"/>
      <c r="N350" s="187"/>
      <c r="O350" s="187"/>
      <c r="P350" s="187"/>
      <c r="Q350" s="187"/>
      <c r="R350" s="187"/>
      <c r="S350" s="187"/>
      <c r="T350" s="188"/>
      <c r="AT350" s="184" t="s">
        <v>207</v>
      </c>
      <c r="AU350" s="184" t="s">
        <v>82</v>
      </c>
      <c r="AV350" s="182" t="s">
        <v>80</v>
      </c>
      <c r="AW350" s="182" t="s">
        <v>35</v>
      </c>
      <c r="AX350" s="182" t="s">
        <v>72</v>
      </c>
      <c r="AY350" s="184" t="s">
        <v>127</v>
      </c>
    </row>
    <row r="351" s="189" customFormat="true" ht="12" hidden="false" customHeight="false" outlineLevel="0" collapsed="false">
      <c r="B351" s="190"/>
      <c r="D351" s="176" t="s">
        <v>207</v>
      </c>
      <c r="E351" s="191"/>
      <c r="F351" s="192" t="s">
        <v>662</v>
      </c>
      <c r="H351" s="193" t="n">
        <v>4</v>
      </c>
      <c r="L351" s="190"/>
      <c r="M351" s="194"/>
      <c r="N351" s="195"/>
      <c r="O351" s="195"/>
      <c r="P351" s="195"/>
      <c r="Q351" s="195"/>
      <c r="R351" s="195"/>
      <c r="S351" s="195"/>
      <c r="T351" s="196"/>
      <c r="AT351" s="191" t="s">
        <v>207</v>
      </c>
      <c r="AU351" s="191" t="s">
        <v>82</v>
      </c>
      <c r="AV351" s="189" t="s">
        <v>82</v>
      </c>
      <c r="AW351" s="189" t="s">
        <v>35</v>
      </c>
      <c r="AX351" s="189" t="s">
        <v>72</v>
      </c>
      <c r="AY351" s="191" t="s">
        <v>127</v>
      </c>
    </row>
    <row r="352" s="197" customFormat="true" ht="12" hidden="false" customHeight="false" outlineLevel="0" collapsed="false">
      <c r="B352" s="198"/>
      <c r="D352" s="176" t="s">
        <v>207</v>
      </c>
      <c r="E352" s="199"/>
      <c r="F352" s="200" t="s">
        <v>227</v>
      </c>
      <c r="H352" s="201" t="n">
        <v>4</v>
      </c>
      <c r="L352" s="198"/>
      <c r="M352" s="202"/>
      <c r="N352" s="203"/>
      <c r="O352" s="203"/>
      <c r="P352" s="203"/>
      <c r="Q352" s="203"/>
      <c r="R352" s="203"/>
      <c r="S352" s="203"/>
      <c r="T352" s="204"/>
      <c r="AT352" s="199" t="s">
        <v>207</v>
      </c>
      <c r="AU352" s="199" t="s">
        <v>82</v>
      </c>
      <c r="AV352" s="197" t="s">
        <v>146</v>
      </c>
      <c r="AW352" s="197" t="s">
        <v>35</v>
      </c>
      <c r="AX352" s="197" t="s">
        <v>80</v>
      </c>
      <c r="AY352" s="199" t="s">
        <v>127</v>
      </c>
    </row>
    <row r="353" s="26" customFormat="true" ht="16.5" hidden="false" customHeight="true" outlineLevel="0" collapsed="false">
      <c r="B353" s="164"/>
      <c r="C353" s="165" t="s">
        <v>663</v>
      </c>
      <c r="D353" s="165" t="s">
        <v>130</v>
      </c>
      <c r="E353" s="166" t="s">
        <v>664</v>
      </c>
      <c r="F353" s="167" t="s">
        <v>665</v>
      </c>
      <c r="G353" s="168" t="s">
        <v>279</v>
      </c>
      <c r="H353" s="169" t="n">
        <v>88.8</v>
      </c>
      <c r="I353" s="170"/>
      <c r="J353" s="170" t="n">
        <f aca="false">ROUND(I353*H353,2)</f>
        <v>0</v>
      </c>
      <c r="K353" s="167" t="s">
        <v>134</v>
      </c>
      <c r="L353" s="27"/>
      <c r="M353" s="171"/>
      <c r="N353" s="172" t="s">
        <v>43</v>
      </c>
      <c r="O353" s="173" t="n">
        <v>0.474</v>
      </c>
      <c r="P353" s="173" t="n">
        <f aca="false">O353*H353</f>
        <v>42.0912</v>
      </c>
      <c r="Q353" s="173" t="n">
        <v>6E-005</v>
      </c>
      <c r="R353" s="173" t="n">
        <f aca="false">Q353*H353</f>
        <v>0.005328</v>
      </c>
      <c r="S353" s="173" t="n">
        <v>0</v>
      </c>
      <c r="T353" s="174" t="n">
        <f aca="false">S353*H353</f>
        <v>0</v>
      </c>
      <c r="AR353" s="10" t="s">
        <v>282</v>
      </c>
      <c r="AT353" s="10" t="s">
        <v>130</v>
      </c>
      <c r="AU353" s="10" t="s">
        <v>82</v>
      </c>
      <c r="AY353" s="10" t="s">
        <v>127</v>
      </c>
      <c r="BE353" s="175" t="n">
        <f aca="false">IF(N353="základní",J353,0)</f>
        <v>0</v>
      </c>
      <c r="BF353" s="175" t="n">
        <f aca="false">IF(N353="snížená",J353,0)</f>
        <v>0</v>
      </c>
      <c r="BG353" s="175" t="n">
        <f aca="false">IF(N353="zákl. přenesená",J353,0)</f>
        <v>0</v>
      </c>
      <c r="BH353" s="175" t="n">
        <f aca="false">IF(N353="sníž. přenesená",J353,0)</f>
        <v>0</v>
      </c>
      <c r="BI353" s="175" t="n">
        <f aca="false">IF(N353="nulová",J353,0)</f>
        <v>0</v>
      </c>
      <c r="BJ353" s="10" t="s">
        <v>80</v>
      </c>
      <c r="BK353" s="175" t="n">
        <f aca="false">ROUND(I353*H353,2)</f>
        <v>0</v>
      </c>
      <c r="BL353" s="10" t="s">
        <v>282</v>
      </c>
      <c r="BM353" s="10" t="s">
        <v>666</v>
      </c>
    </row>
    <row r="354" s="182" customFormat="true" ht="12" hidden="false" customHeight="false" outlineLevel="0" collapsed="false">
      <c r="B354" s="183"/>
      <c r="D354" s="176" t="s">
        <v>207</v>
      </c>
      <c r="E354" s="184"/>
      <c r="F354" s="185" t="s">
        <v>208</v>
      </c>
      <c r="H354" s="184"/>
      <c r="L354" s="183"/>
      <c r="M354" s="186"/>
      <c r="N354" s="187"/>
      <c r="O354" s="187"/>
      <c r="P354" s="187"/>
      <c r="Q354" s="187"/>
      <c r="R354" s="187"/>
      <c r="S354" s="187"/>
      <c r="T354" s="188"/>
      <c r="AT354" s="184" t="s">
        <v>207</v>
      </c>
      <c r="AU354" s="184" t="s">
        <v>82</v>
      </c>
      <c r="AV354" s="182" t="s">
        <v>80</v>
      </c>
      <c r="AW354" s="182" t="s">
        <v>35</v>
      </c>
      <c r="AX354" s="182" t="s">
        <v>72</v>
      </c>
      <c r="AY354" s="184" t="s">
        <v>127</v>
      </c>
    </row>
    <row r="355" s="189" customFormat="true" ht="12" hidden="false" customHeight="false" outlineLevel="0" collapsed="false">
      <c r="B355" s="190"/>
      <c r="D355" s="176" t="s">
        <v>207</v>
      </c>
      <c r="E355" s="191"/>
      <c r="F355" s="192" t="s">
        <v>641</v>
      </c>
      <c r="H355" s="193" t="n">
        <v>41.6</v>
      </c>
      <c r="L355" s="190"/>
      <c r="M355" s="194"/>
      <c r="N355" s="195"/>
      <c r="O355" s="195"/>
      <c r="P355" s="195"/>
      <c r="Q355" s="195"/>
      <c r="R355" s="195"/>
      <c r="S355" s="195"/>
      <c r="T355" s="196"/>
      <c r="AT355" s="191" t="s">
        <v>207</v>
      </c>
      <c r="AU355" s="191" t="s">
        <v>82</v>
      </c>
      <c r="AV355" s="189" t="s">
        <v>82</v>
      </c>
      <c r="AW355" s="189" t="s">
        <v>35</v>
      </c>
      <c r="AX355" s="189" t="s">
        <v>72</v>
      </c>
      <c r="AY355" s="191" t="s">
        <v>127</v>
      </c>
    </row>
    <row r="356" s="189" customFormat="true" ht="12" hidden="false" customHeight="false" outlineLevel="0" collapsed="false">
      <c r="B356" s="190"/>
      <c r="D356" s="176" t="s">
        <v>207</v>
      </c>
      <c r="E356" s="191"/>
      <c r="F356" s="192" t="s">
        <v>642</v>
      </c>
      <c r="H356" s="193" t="n">
        <v>3</v>
      </c>
      <c r="L356" s="190"/>
      <c r="M356" s="194"/>
      <c r="N356" s="195"/>
      <c r="O356" s="195"/>
      <c r="P356" s="195"/>
      <c r="Q356" s="195"/>
      <c r="R356" s="195"/>
      <c r="S356" s="195"/>
      <c r="T356" s="196"/>
      <c r="AT356" s="191" t="s">
        <v>207</v>
      </c>
      <c r="AU356" s="191" t="s">
        <v>82</v>
      </c>
      <c r="AV356" s="189" t="s">
        <v>82</v>
      </c>
      <c r="AW356" s="189" t="s">
        <v>35</v>
      </c>
      <c r="AX356" s="189" t="s">
        <v>72</v>
      </c>
      <c r="AY356" s="191" t="s">
        <v>127</v>
      </c>
    </row>
    <row r="357" s="182" customFormat="true" ht="12" hidden="false" customHeight="false" outlineLevel="0" collapsed="false">
      <c r="B357" s="183"/>
      <c r="D357" s="176" t="s">
        <v>207</v>
      </c>
      <c r="E357" s="184"/>
      <c r="F357" s="185" t="s">
        <v>309</v>
      </c>
      <c r="H357" s="184"/>
      <c r="L357" s="183"/>
      <c r="M357" s="186"/>
      <c r="N357" s="187"/>
      <c r="O357" s="187"/>
      <c r="P357" s="187"/>
      <c r="Q357" s="187"/>
      <c r="R357" s="187"/>
      <c r="S357" s="187"/>
      <c r="T357" s="188"/>
      <c r="AT357" s="184" t="s">
        <v>207</v>
      </c>
      <c r="AU357" s="184" t="s">
        <v>82</v>
      </c>
      <c r="AV357" s="182" t="s">
        <v>80</v>
      </c>
      <c r="AW357" s="182" t="s">
        <v>35</v>
      </c>
      <c r="AX357" s="182" t="s">
        <v>72</v>
      </c>
      <c r="AY357" s="184" t="s">
        <v>127</v>
      </c>
    </row>
    <row r="358" s="189" customFormat="true" ht="12" hidden="false" customHeight="false" outlineLevel="0" collapsed="false">
      <c r="B358" s="190"/>
      <c r="D358" s="176" t="s">
        <v>207</v>
      </c>
      <c r="E358" s="191"/>
      <c r="F358" s="192" t="s">
        <v>644</v>
      </c>
      <c r="H358" s="193" t="n">
        <v>44.2</v>
      </c>
      <c r="L358" s="190"/>
      <c r="M358" s="194"/>
      <c r="N358" s="195"/>
      <c r="O358" s="195"/>
      <c r="P358" s="195"/>
      <c r="Q358" s="195"/>
      <c r="R358" s="195"/>
      <c r="S358" s="195"/>
      <c r="T358" s="196"/>
      <c r="AT358" s="191" t="s">
        <v>207</v>
      </c>
      <c r="AU358" s="191" t="s">
        <v>82</v>
      </c>
      <c r="AV358" s="189" t="s">
        <v>82</v>
      </c>
      <c r="AW358" s="189" t="s">
        <v>35</v>
      </c>
      <c r="AX358" s="189" t="s">
        <v>72</v>
      </c>
      <c r="AY358" s="191" t="s">
        <v>127</v>
      </c>
    </row>
    <row r="359" s="197" customFormat="true" ht="12" hidden="false" customHeight="false" outlineLevel="0" collapsed="false">
      <c r="B359" s="198"/>
      <c r="D359" s="176" t="s">
        <v>207</v>
      </c>
      <c r="E359" s="199"/>
      <c r="F359" s="200" t="s">
        <v>227</v>
      </c>
      <c r="H359" s="201" t="n">
        <v>88.8</v>
      </c>
      <c r="L359" s="198"/>
      <c r="M359" s="202"/>
      <c r="N359" s="203"/>
      <c r="O359" s="203"/>
      <c r="P359" s="203"/>
      <c r="Q359" s="203"/>
      <c r="R359" s="203"/>
      <c r="S359" s="203"/>
      <c r="T359" s="204"/>
      <c r="AT359" s="199" t="s">
        <v>207</v>
      </c>
      <c r="AU359" s="199" t="s">
        <v>82</v>
      </c>
      <c r="AV359" s="197" t="s">
        <v>146</v>
      </c>
      <c r="AW359" s="197" t="s">
        <v>35</v>
      </c>
      <c r="AX359" s="197" t="s">
        <v>80</v>
      </c>
      <c r="AY359" s="199" t="s">
        <v>127</v>
      </c>
    </row>
    <row r="360" s="26" customFormat="true" ht="16.5" hidden="false" customHeight="true" outlineLevel="0" collapsed="false">
      <c r="B360" s="164"/>
      <c r="C360" s="165" t="s">
        <v>667</v>
      </c>
      <c r="D360" s="165" t="s">
        <v>130</v>
      </c>
      <c r="E360" s="166" t="s">
        <v>668</v>
      </c>
      <c r="F360" s="167" t="s">
        <v>669</v>
      </c>
      <c r="G360" s="168" t="s">
        <v>279</v>
      </c>
      <c r="H360" s="169" t="n">
        <v>92</v>
      </c>
      <c r="I360" s="170"/>
      <c r="J360" s="170" t="n">
        <f aca="false">ROUND(I360*H360,2)</f>
        <v>0</v>
      </c>
      <c r="K360" s="167" t="s">
        <v>134</v>
      </c>
      <c r="L360" s="27"/>
      <c r="M360" s="171"/>
      <c r="N360" s="172" t="s">
        <v>43</v>
      </c>
      <c r="O360" s="173" t="n">
        <v>0.598</v>
      </c>
      <c r="P360" s="173" t="n">
        <f aca="false">O360*H360</f>
        <v>55.016</v>
      </c>
      <c r="Q360" s="173" t="n">
        <v>8E-005</v>
      </c>
      <c r="R360" s="173" t="n">
        <f aca="false">Q360*H360</f>
        <v>0.00736</v>
      </c>
      <c r="S360" s="173" t="n">
        <v>0</v>
      </c>
      <c r="T360" s="174" t="n">
        <f aca="false">S360*H360</f>
        <v>0</v>
      </c>
      <c r="AR360" s="10" t="s">
        <v>282</v>
      </c>
      <c r="AT360" s="10" t="s">
        <v>130</v>
      </c>
      <c r="AU360" s="10" t="s">
        <v>82</v>
      </c>
      <c r="AY360" s="10" t="s">
        <v>127</v>
      </c>
      <c r="BE360" s="175" t="n">
        <f aca="false">IF(N360="základní",J360,0)</f>
        <v>0</v>
      </c>
      <c r="BF360" s="175" t="n">
        <f aca="false">IF(N360="snížená",J360,0)</f>
        <v>0</v>
      </c>
      <c r="BG360" s="175" t="n">
        <f aca="false">IF(N360="zákl. přenesená",J360,0)</f>
        <v>0</v>
      </c>
      <c r="BH360" s="175" t="n">
        <f aca="false">IF(N360="sníž. přenesená",J360,0)</f>
        <v>0</v>
      </c>
      <c r="BI360" s="175" t="n">
        <f aca="false">IF(N360="nulová",J360,0)</f>
        <v>0</v>
      </c>
      <c r="BJ360" s="10" t="s">
        <v>80</v>
      </c>
      <c r="BK360" s="175" t="n">
        <f aca="false">ROUND(I360*H360,2)</f>
        <v>0</v>
      </c>
      <c r="BL360" s="10" t="s">
        <v>282</v>
      </c>
      <c r="BM360" s="10" t="s">
        <v>670</v>
      </c>
    </row>
    <row r="361" s="182" customFormat="true" ht="12" hidden="false" customHeight="false" outlineLevel="0" collapsed="false">
      <c r="B361" s="183"/>
      <c r="D361" s="176" t="s">
        <v>207</v>
      </c>
      <c r="E361" s="184"/>
      <c r="F361" s="185" t="s">
        <v>208</v>
      </c>
      <c r="H361" s="184"/>
      <c r="L361" s="183"/>
      <c r="M361" s="186"/>
      <c r="N361" s="187"/>
      <c r="O361" s="187"/>
      <c r="P361" s="187"/>
      <c r="Q361" s="187"/>
      <c r="R361" s="187"/>
      <c r="S361" s="187"/>
      <c r="T361" s="188"/>
      <c r="AT361" s="184" t="s">
        <v>207</v>
      </c>
      <c r="AU361" s="184" t="s">
        <v>82</v>
      </c>
      <c r="AV361" s="182" t="s">
        <v>80</v>
      </c>
      <c r="AW361" s="182" t="s">
        <v>35</v>
      </c>
      <c r="AX361" s="182" t="s">
        <v>72</v>
      </c>
      <c r="AY361" s="184" t="s">
        <v>127</v>
      </c>
    </row>
    <row r="362" s="189" customFormat="true" ht="12" hidden="false" customHeight="false" outlineLevel="0" collapsed="false">
      <c r="B362" s="190"/>
      <c r="D362" s="176" t="s">
        <v>207</v>
      </c>
      <c r="E362" s="191"/>
      <c r="F362" s="192" t="s">
        <v>649</v>
      </c>
      <c r="H362" s="193" t="n">
        <v>20</v>
      </c>
      <c r="L362" s="190"/>
      <c r="M362" s="194"/>
      <c r="N362" s="195"/>
      <c r="O362" s="195"/>
      <c r="P362" s="195"/>
      <c r="Q362" s="195"/>
      <c r="R362" s="195"/>
      <c r="S362" s="195"/>
      <c r="T362" s="196"/>
      <c r="AT362" s="191" t="s">
        <v>207</v>
      </c>
      <c r="AU362" s="191" t="s">
        <v>82</v>
      </c>
      <c r="AV362" s="189" t="s">
        <v>82</v>
      </c>
      <c r="AW362" s="189" t="s">
        <v>35</v>
      </c>
      <c r="AX362" s="189" t="s">
        <v>72</v>
      </c>
      <c r="AY362" s="191" t="s">
        <v>127</v>
      </c>
    </row>
    <row r="363" s="189" customFormat="true" ht="12" hidden="false" customHeight="false" outlineLevel="0" collapsed="false">
      <c r="B363" s="190"/>
      <c r="D363" s="176" t="s">
        <v>207</v>
      </c>
      <c r="E363" s="191"/>
      <c r="F363" s="192" t="s">
        <v>650</v>
      </c>
      <c r="H363" s="193" t="n">
        <v>16</v>
      </c>
      <c r="L363" s="190"/>
      <c r="M363" s="194"/>
      <c r="N363" s="195"/>
      <c r="O363" s="195"/>
      <c r="P363" s="195"/>
      <c r="Q363" s="195"/>
      <c r="R363" s="195"/>
      <c r="S363" s="195"/>
      <c r="T363" s="196"/>
      <c r="AT363" s="191" t="s">
        <v>207</v>
      </c>
      <c r="AU363" s="191" t="s">
        <v>82</v>
      </c>
      <c r="AV363" s="189" t="s">
        <v>82</v>
      </c>
      <c r="AW363" s="189" t="s">
        <v>35</v>
      </c>
      <c r="AX363" s="189" t="s">
        <v>72</v>
      </c>
      <c r="AY363" s="191" t="s">
        <v>127</v>
      </c>
    </row>
    <row r="364" s="182" customFormat="true" ht="12" hidden="false" customHeight="false" outlineLevel="0" collapsed="false">
      <c r="B364" s="183"/>
      <c r="D364" s="176" t="s">
        <v>207</v>
      </c>
      <c r="E364" s="184"/>
      <c r="F364" s="185" t="s">
        <v>309</v>
      </c>
      <c r="H364" s="184"/>
      <c r="L364" s="183"/>
      <c r="M364" s="186"/>
      <c r="N364" s="187"/>
      <c r="O364" s="187"/>
      <c r="P364" s="187"/>
      <c r="Q364" s="187"/>
      <c r="R364" s="187"/>
      <c r="S364" s="187"/>
      <c r="T364" s="188"/>
      <c r="AT364" s="184" t="s">
        <v>207</v>
      </c>
      <c r="AU364" s="184" t="s">
        <v>82</v>
      </c>
      <c r="AV364" s="182" t="s">
        <v>80</v>
      </c>
      <c r="AW364" s="182" t="s">
        <v>35</v>
      </c>
      <c r="AX364" s="182" t="s">
        <v>72</v>
      </c>
      <c r="AY364" s="184" t="s">
        <v>127</v>
      </c>
    </row>
    <row r="365" s="189" customFormat="true" ht="12" hidden="false" customHeight="false" outlineLevel="0" collapsed="false">
      <c r="B365" s="190"/>
      <c r="D365" s="176" t="s">
        <v>207</v>
      </c>
      <c r="E365" s="191"/>
      <c r="F365" s="192" t="s">
        <v>651</v>
      </c>
      <c r="H365" s="193" t="n">
        <v>56</v>
      </c>
      <c r="L365" s="190"/>
      <c r="M365" s="194"/>
      <c r="N365" s="195"/>
      <c r="O365" s="195"/>
      <c r="P365" s="195"/>
      <c r="Q365" s="195"/>
      <c r="R365" s="195"/>
      <c r="S365" s="195"/>
      <c r="T365" s="196"/>
      <c r="AT365" s="191" t="s">
        <v>207</v>
      </c>
      <c r="AU365" s="191" t="s">
        <v>82</v>
      </c>
      <c r="AV365" s="189" t="s">
        <v>82</v>
      </c>
      <c r="AW365" s="189" t="s">
        <v>35</v>
      </c>
      <c r="AX365" s="189" t="s">
        <v>72</v>
      </c>
      <c r="AY365" s="191" t="s">
        <v>127</v>
      </c>
    </row>
    <row r="366" s="197" customFormat="true" ht="12" hidden="false" customHeight="false" outlineLevel="0" collapsed="false">
      <c r="B366" s="198"/>
      <c r="D366" s="176" t="s">
        <v>207</v>
      </c>
      <c r="E366" s="199"/>
      <c r="F366" s="200" t="s">
        <v>227</v>
      </c>
      <c r="H366" s="201" t="n">
        <v>92</v>
      </c>
      <c r="L366" s="198"/>
      <c r="M366" s="202"/>
      <c r="N366" s="203"/>
      <c r="O366" s="203"/>
      <c r="P366" s="203"/>
      <c r="Q366" s="203"/>
      <c r="R366" s="203"/>
      <c r="S366" s="203"/>
      <c r="T366" s="204"/>
      <c r="AT366" s="199" t="s">
        <v>207</v>
      </c>
      <c r="AU366" s="199" t="s">
        <v>82</v>
      </c>
      <c r="AV366" s="197" t="s">
        <v>146</v>
      </c>
      <c r="AW366" s="197" t="s">
        <v>35</v>
      </c>
      <c r="AX366" s="197" t="s">
        <v>80</v>
      </c>
      <c r="AY366" s="199" t="s">
        <v>127</v>
      </c>
    </row>
    <row r="367" s="26" customFormat="true" ht="25.5" hidden="false" customHeight="true" outlineLevel="0" collapsed="false">
      <c r="B367" s="164"/>
      <c r="C367" s="165" t="s">
        <v>671</v>
      </c>
      <c r="D367" s="165" t="s">
        <v>130</v>
      </c>
      <c r="E367" s="166" t="s">
        <v>672</v>
      </c>
      <c r="F367" s="167" t="s">
        <v>673</v>
      </c>
      <c r="G367" s="168" t="s">
        <v>240</v>
      </c>
      <c r="H367" s="169" t="n">
        <v>1</v>
      </c>
      <c r="I367" s="170"/>
      <c r="J367" s="170" t="n">
        <f aca="false">ROUND(I367*H367,2)</f>
        <v>0</v>
      </c>
      <c r="K367" s="167"/>
      <c r="L367" s="27"/>
      <c r="M367" s="171"/>
      <c r="N367" s="172" t="s">
        <v>43</v>
      </c>
      <c r="O367" s="173" t="n">
        <v>0</v>
      </c>
      <c r="P367" s="173" t="n">
        <f aca="false">O367*H367</f>
        <v>0</v>
      </c>
      <c r="Q367" s="173" t="n">
        <v>0</v>
      </c>
      <c r="R367" s="173" t="n">
        <f aca="false">Q367*H367</f>
        <v>0</v>
      </c>
      <c r="S367" s="173" t="n">
        <v>0</v>
      </c>
      <c r="T367" s="174" t="n">
        <f aca="false">S367*H367</f>
        <v>0</v>
      </c>
      <c r="AR367" s="10" t="s">
        <v>282</v>
      </c>
      <c r="AT367" s="10" t="s">
        <v>130</v>
      </c>
      <c r="AU367" s="10" t="s">
        <v>82</v>
      </c>
      <c r="AY367" s="10" t="s">
        <v>127</v>
      </c>
      <c r="BE367" s="175" t="n">
        <f aca="false">IF(N367="základní",J367,0)</f>
        <v>0</v>
      </c>
      <c r="BF367" s="175" t="n">
        <f aca="false">IF(N367="snížená",J367,0)</f>
        <v>0</v>
      </c>
      <c r="BG367" s="175" t="n">
        <f aca="false">IF(N367="zákl. přenesená",J367,0)</f>
        <v>0</v>
      </c>
      <c r="BH367" s="175" t="n">
        <f aca="false">IF(N367="sníž. přenesená",J367,0)</f>
        <v>0</v>
      </c>
      <c r="BI367" s="175" t="n">
        <f aca="false">IF(N367="nulová",J367,0)</f>
        <v>0</v>
      </c>
      <c r="BJ367" s="10" t="s">
        <v>80</v>
      </c>
      <c r="BK367" s="175" t="n">
        <f aca="false">ROUND(I367*H367,2)</f>
        <v>0</v>
      </c>
      <c r="BL367" s="10" t="s">
        <v>282</v>
      </c>
      <c r="BM367" s="10" t="s">
        <v>674</v>
      </c>
    </row>
    <row r="368" s="26" customFormat="true" ht="24" hidden="false" customHeight="false" outlineLevel="0" collapsed="false">
      <c r="B368" s="27"/>
      <c r="D368" s="176" t="s">
        <v>140</v>
      </c>
      <c r="F368" s="177" t="s">
        <v>675</v>
      </c>
      <c r="L368" s="27"/>
      <c r="M368" s="178"/>
      <c r="N368" s="28"/>
      <c r="O368" s="28"/>
      <c r="P368" s="28"/>
      <c r="Q368" s="28"/>
      <c r="R368" s="28"/>
      <c r="S368" s="28"/>
      <c r="T368" s="67"/>
      <c r="AT368" s="10" t="s">
        <v>140</v>
      </c>
      <c r="AU368" s="10" t="s">
        <v>82</v>
      </c>
    </row>
    <row r="369" s="182" customFormat="true" ht="12" hidden="false" customHeight="false" outlineLevel="0" collapsed="false">
      <c r="B369" s="183"/>
      <c r="D369" s="176" t="s">
        <v>207</v>
      </c>
      <c r="E369" s="184"/>
      <c r="F369" s="185" t="s">
        <v>208</v>
      </c>
      <c r="H369" s="184"/>
      <c r="L369" s="183"/>
      <c r="M369" s="186"/>
      <c r="N369" s="187"/>
      <c r="O369" s="187"/>
      <c r="P369" s="187"/>
      <c r="Q369" s="187"/>
      <c r="R369" s="187"/>
      <c r="S369" s="187"/>
      <c r="T369" s="188"/>
      <c r="AT369" s="184" t="s">
        <v>207</v>
      </c>
      <c r="AU369" s="184" t="s">
        <v>82</v>
      </c>
      <c r="AV369" s="182" t="s">
        <v>80</v>
      </c>
      <c r="AW369" s="182" t="s">
        <v>35</v>
      </c>
      <c r="AX369" s="182" t="s">
        <v>72</v>
      </c>
      <c r="AY369" s="184" t="s">
        <v>127</v>
      </c>
    </row>
    <row r="370" s="189" customFormat="true" ht="12" hidden="false" customHeight="false" outlineLevel="0" collapsed="false">
      <c r="B370" s="190"/>
      <c r="D370" s="176" t="s">
        <v>207</v>
      </c>
      <c r="E370" s="191"/>
      <c r="F370" s="192" t="s">
        <v>676</v>
      </c>
      <c r="H370" s="193" t="n">
        <v>1</v>
      </c>
      <c r="L370" s="190"/>
      <c r="M370" s="194"/>
      <c r="N370" s="195"/>
      <c r="O370" s="195"/>
      <c r="P370" s="195"/>
      <c r="Q370" s="195"/>
      <c r="R370" s="195"/>
      <c r="S370" s="195"/>
      <c r="T370" s="196"/>
      <c r="AT370" s="191" t="s">
        <v>207</v>
      </c>
      <c r="AU370" s="191" t="s">
        <v>82</v>
      </c>
      <c r="AV370" s="189" t="s">
        <v>82</v>
      </c>
      <c r="AW370" s="189" t="s">
        <v>35</v>
      </c>
      <c r="AX370" s="189" t="s">
        <v>72</v>
      </c>
      <c r="AY370" s="191" t="s">
        <v>127</v>
      </c>
    </row>
    <row r="371" s="197" customFormat="true" ht="12" hidden="false" customHeight="false" outlineLevel="0" collapsed="false">
      <c r="B371" s="198"/>
      <c r="D371" s="176" t="s">
        <v>207</v>
      </c>
      <c r="E371" s="199"/>
      <c r="F371" s="200" t="s">
        <v>227</v>
      </c>
      <c r="H371" s="201" t="n">
        <v>1</v>
      </c>
      <c r="L371" s="198"/>
      <c r="M371" s="202"/>
      <c r="N371" s="203"/>
      <c r="O371" s="203"/>
      <c r="P371" s="203"/>
      <c r="Q371" s="203"/>
      <c r="R371" s="203"/>
      <c r="S371" s="203"/>
      <c r="T371" s="204"/>
      <c r="AT371" s="199" t="s">
        <v>207</v>
      </c>
      <c r="AU371" s="199" t="s">
        <v>82</v>
      </c>
      <c r="AV371" s="197" t="s">
        <v>146</v>
      </c>
      <c r="AW371" s="197" t="s">
        <v>35</v>
      </c>
      <c r="AX371" s="197" t="s">
        <v>80</v>
      </c>
      <c r="AY371" s="199" t="s">
        <v>127</v>
      </c>
    </row>
    <row r="372" s="26" customFormat="true" ht="25.5" hidden="false" customHeight="true" outlineLevel="0" collapsed="false">
      <c r="B372" s="164"/>
      <c r="C372" s="165" t="s">
        <v>677</v>
      </c>
      <c r="D372" s="165" t="s">
        <v>130</v>
      </c>
      <c r="E372" s="166" t="s">
        <v>678</v>
      </c>
      <c r="F372" s="167" t="s">
        <v>679</v>
      </c>
      <c r="G372" s="168" t="s">
        <v>240</v>
      </c>
      <c r="H372" s="169" t="n">
        <v>4</v>
      </c>
      <c r="I372" s="170"/>
      <c r="J372" s="170" t="n">
        <f aca="false">ROUND(I372*H372,2)</f>
        <v>0</v>
      </c>
      <c r="K372" s="167"/>
      <c r="L372" s="27"/>
      <c r="M372" s="171"/>
      <c r="N372" s="172" t="s">
        <v>43</v>
      </c>
      <c r="O372" s="173" t="n">
        <v>0</v>
      </c>
      <c r="P372" s="173" t="n">
        <f aca="false">O372*H372</f>
        <v>0</v>
      </c>
      <c r="Q372" s="173" t="n">
        <v>0</v>
      </c>
      <c r="R372" s="173" t="n">
        <f aca="false">Q372*H372</f>
        <v>0</v>
      </c>
      <c r="S372" s="173" t="n">
        <v>0</v>
      </c>
      <c r="T372" s="174" t="n">
        <f aca="false">S372*H372</f>
        <v>0</v>
      </c>
      <c r="AR372" s="10" t="s">
        <v>282</v>
      </c>
      <c r="AT372" s="10" t="s">
        <v>130</v>
      </c>
      <c r="AU372" s="10" t="s">
        <v>82</v>
      </c>
      <c r="AY372" s="10" t="s">
        <v>127</v>
      </c>
      <c r="BE372" s="175" t="n">
        <f aca="false">IF(N372="základní",J372,0)</f>
        <v>0</v>
      </c>
      <c r="BF372" s="175" t="n">
        <f aca="false">IF(N372="snížená",J372,0)</f>
        <v>0</v>
      </c>
      <c r="BG372" s="175" t="n">
        <f aca="false">IF(N372="zákl. přenesená",J372,0)</f>
        <v>0</v>
      </c>
      <c r="BH372" s="175" t="n">
        <f aca="false">IF(N372="sníž. přenesená",J372,0)</f>
        <v>0</v>
      </c>
      <c r="BI372" s="175" t="n">
        <f aca="false">IF(N372="nulová",J372,0)</f>
        <v>0</v>
      </c>
      <c r="BJ372" s="10" t="s">
        <v>80</v>
      </c>
      <c r="BK372" s="175" t="n">
        <f aca="false">ROUND(I372*H372,2)</f>
        <v>0</v>
      </c>
      <c r="BL372" s="10" t="s">
        <v>282</v>
      </c>
      <c r="BM372" s="10" t="s">
        <v>680</v>
      </c>
    </row>
    <row r="373" s="26" customFormat="true" ht="24" hidden="false" customHeight="false" outlineLevel="0" collapsed="false">
      <c r="B373" s="27"/>
      <c r="D373" s="176" t="s">
        <v>140</v>
      </c>
      <c r="F373" s="177" t="s">
        <v>681</v>
      </c>
      <c r="L373" s="27"/>
      <c r="M373" s="178"/>
      <c r="N373" s="28"/>
      <c r="O373" s="28"/>
      <c r="P373" s="28"/>
      <c r="Q373" s="28"/>
      <c r="R373" s="28"/>
      <c r="S373" s="28"/>
      <c r="T373" s="67"/>
      <c r="AT373" s="10" t="s">
        <v>140</v>
      </c>
      <c r="AU373" s="10" t="s">
        <v>82</v>
      </c>
    </row>
    <row r="374" s="182" customFormat="true" ht="12" hidden="false" customHeight="false" outlineLevel="0" collapsed="false">
      <c r="B374" s="183"/>
      <c r="D374" s="176" t="s">
        <v>207</v>
      </c>
      <c r="E374" s="184"/>
      <c r="F374" s="185" t="s">
        <v>208</v>
      </c>
      <c r="H374" s="184"/>
      <c r="L374" s="183"/>
      <c r="M374" s="186"/>
      <c r="N374" s="187"/>
      <c r="O374" s="187"/>
      <c r="P374" s="187"/>
      <c r="Q374" s="187"/>
      <c r="R374" s="187"/>
      <c r="S374" s="187"/>
      <c r="T374" s="188"/>
      <c r="AT374" s="184" t="s">
        <v>207</v>
      </c>
      <c r="AU374" s="184" t="s">
        <v>82</v>
      </c>
      <c r="AV374" s="182" t="s">
        <v>80</v>
      </c>
      <c r="AW374" s="182" t="s">
        <v>35</v>
      </c>
      <c r="AX374" s="182" t="s">
        <v>72</v>
      </c>
      <c r="AY374" s="184" t="s">
        <v>127</v>
      </c>
    </row>
    <row r="375" s="189" customFormat="true" ht="12" hidden="false" customHeight="false" outlineLevel="0" collapsed="false">
      <c r="B375" s="190"/>
      <c r="D375" s="176" t="s">
        <v>207</v>
      </c>
      <c r="E375" s="191"/>
      <c r="F375" s="192" t="s">
        <v>682</v>
      </c>
      <c r="H375" s="193" t="n">
        <v>2</v>
      </c>
      <c r="L375" s="190"/>
      <c r="M375" s="194"/>
      <c r="N375" s="195"/>
      <c r="O375" s="195"/>
      <c r="P375" s="195"/>
      <c r="Q375" s="195"/>
      <c r="R375" s="195"/>
      <c r="S375" s="195"/>
      <c r="T375" s="196"/>
      <c r="AT375" s="191" t="s">
        <v>207</v>
      </c>
      <c r="AU375" s="191" t="s">
        <v>82</v>
      </c>
      <c r="AV375" s="189" t="s">
        <v>82</v>
      </c>
      <c r="AW375" s="189" t="s">
        <v>35</v>
      </c>
      <c r="AX375" s="189" t="s">
        <v>72</v>
      </c>
      <c r="AY375" s="191" t="s">
        <v>127</v>
      </c>
    </row>
    <row r="376" s="189" customFormat="true" ht="12" hidden="false" customHeight="false" outlineLevel="0" collapsed="false">
      <c r="B376" s="190"/>
      <c r="D376" s="176" t="s">
        <v>207</v>
      </c>
      <c r="E376" s="191"/>
      <c r="F376" s="192" t="s">
        <v>683</v>
      </c>
      <c r="H376" s="193" t="n">
        <v>2</v>
      </c>
      <c r="L376" s="190"/>
      <c r="M376" s="194"/>
      <c r="N376" s="195"/>
      <c r="O376" s="195"/>
      <c r="P376" s="195"/>
      <c r="Q376" s="195"/>
      <c r="R376" s="195"/>
      <c r="S376" s="195"/>
      <c r="T376" s="196"/>
      <c r="AT376" s="191" t="s">
        <v>207</v>
      </c>
      <c r="AU376" s="191" t="s">
        <v>82</v>
      </c>
      <c r="AV376" s="189" t="s">
        <v>82</v>
      </c>
      <c r="AW376" s="189" t="s">
        <v>35</v>
      </c>
      <c r="AX376" s="189" t="s">
        <v>72</v>
      </c>
      <c r="AY376" s="191" t="s">
        <v>127</v>
      </c>
    </row>
    <row r="377" s="197" customFormat="true" ht="12" hidden="false" customHeight="false" outlineLevel="0" collapsed="false">
      <c r="B377" s="198"/>
      <c r="D377" s="176" t="s">
        <v>207</v>
      </c>
      <c r="E377" s="199"/>
      <c r="F377" s="200" t="s">
        <v>227</v>
      </c>
      <c r="H377" s="201" t="n">
        <v>4</v>
      </c>
      <c r="L377" s="198"/>
      <c r="M377" s="202"/>
      <c r="N377" s="203"/>
      <c r="O377" s="203"/>
      <c r="P377" s="203"/>
      <c r="Q377" s="203"/>
      <c r="R377" s="203"/>
      <c r="S377" s="203"/>
      <c r="T377" s="204"/>
      <c r="AT377" s="199" t="s">
        <v>207</v>
      </c>
      <c r="AU377" s="199" t="s">
        <v>82</v>
      </c>
      <c r="AV377" s="197" t="s">
        <v>146</v>
      </c>
      <c r="AW377" s="197" t="s">
        <v>35</v>
      </c>
      <c r="AX377" s="197" t="s">
        <v>80</v>
      </c>
      <c r="AY377" s="199" t="s">
        <v>127</v>
      </c>
    </row>
    <row r="378" s="26" customFormat="true" ht="25.5" hidden="false" customHeight="true" outlineLevel="0" collapsed="false">
      <c r="B378" s="164"/>
      <c r="C378" s="165" t="s">
        <v>684</v>
      </c>
      <c r="D378" s="165" t="s">
        <v>130</v>
      </c>
      <c r="E378" s="166" t="s">
        <v>685</v>
      </c>
      <c r="F378" s="167" t="s">
        <v>686</v>
      </c>
      <c r="G378" s="168" t="s">
        <v>240</v>
      </c>
      <c r="H378" s="169" t="n">
        <v>1</v>
      </c>
      <c r="I378" s="170"/>
      <c r="J378" s="170" t="n">
        <f aca="false">ROUND(I378*H378,2)</f>
        <v>0</v>
      </c>
      <c r="K378" s="167"/>
      <c r="L378" s="27"/>
      <c r="M378" s="171"/>
      <c r="N378" s="172" t="s">
        <v>43</v>
      </c>
      <c r="O378" s="173" t="n">
        <v>0</v>
      </c>
      <c r="P378" s="173" t="n">
        <f aca="false">O378*H378</f>
        <v>0</v>
      </c>
      <c r="Q378" s="173" t="n">
        <v>0</v>
      </c>
      <c r="R378" s="173" t="n">
        <f aca="false">Q378*H378</f>
        <v>0</v>
      </c>
      <c r="S378" s="173" t="n">
        <v>0</v>
      </c>
      <c r="T378" s="174" t="n">
        <f aca="false">S378*H378</f>
        <v>0</v>
      </c>
      <c r="AR378" s="10" t="s">
        <v>282</v>
      </c>
      <c r="AT378" s="10" t="s">
        <v>130</v>
      </c>
      <c r="AU378" s="10" t="s">
        <v>82</v>
      </c>
      <c r="AY378" s="10" t="s">
        <v>127</v>
      </c>
      <c r="BE378" s="175" t="n">
        <f aca="false">IF(N378="základní",J378,0)</f>
        <v>0</v>
      </c>
      <c r="BF378" s="175" t="n">
        <f aca="false">IF(N378="snížená",J378,0)</f>
        <v>0</v>
      </c>
      <c r="BG378" s="175" t="n">
        <f aca="false">IF(N378="zákl. přenesená",J378,0)</f>
        <v>0</v>
      </c>
      <c r="BH378" s="175" t="n">
        <f aca="false">IF(N378="sníž. přenesená",J378,0)</f>
        <v>0</v>
      </c>
      <c r="BI378" s="175" t="n">
        <f aca="false">IF(N378="nulová",J378,0)</f>
        <v>0</v>
      </c>
      <c r="BJ378" s="10" t="s">
        <v>80</v>
      </c>
      <c r="BK378" s="175" t="n">
        <f aca="false">ROUND(I378*H378,2)</f>
        <v>0</v>
      </c>
      <c r="BL378" s="10" t="s">
        <v>282</v>
      </c>
      <c r="BM378" s="10" t="s">
        <v>687</v>
      </c>
    </row>
    <row r="379" s="26" customFormat="true" ht="24" hidden="false" customHeight="false" outlineLevel="0" collapsed="false">
      <c r="B379" s="27"/>
      <c r="D379" s="176" t="s">
        <v>140</v>
      </c>
      <c r="F379" s="177" t="s">
        <v>688</v>
      </c>
      <c r="L379" s="27"/>
      <c r="M379" s="178"/>
      <c r="N379" s="28"/>
      <c r="O379" s="28"/>
      <c r="P379" s="28"/>
      <c r="Q379" s="28"/>
      <c r="R379" s="28"/>
      <c r="S379" s="28"/>
      <c r="T379" s="67"/>
      <c r="AT379" s="10" t="s">
        <v>140</v>
      </c>
      <c r="AU379" s="10" t="s">
        <v>82</v>
      </c>
    </row>
    <row r="380" s="182" customFormat="true" ht="12" hidden="false" customHeight="false" outlineLevel="0" collapsed="false">
      <c r="B380" s="183"/>
      <c r="D380" s="176" t="s">
        <v>207</v>
      </c>
      <c r="E380" s="184"/>
      <c r="F380" s="185" t="s">
        <v>208</v>
      </c>
      <c r="H380" s="184"/>
      <c r="L380" s="183"/>
      <c r="M380" s="186"/>
      <c r="N380" s="187"/>
      <c r="O380" s="187"/>
      <c r="P380" s="187"/>
      <c r="Q380" s="187"/>
      <c r="R380" s="187"/>
      <c r="S380" s="187"/>
      <c r="T380" s="188"/>
      <c r="AT380" s="184" t="s">
        <v>207</v>
      </c>
      <c r="AU380" s="184" t="s">
        <v>82</v>
      </c>
      <c r="AV380" s="182" t="s">
        <v>80</v>
      </c>
      <c r="AW380" s="182" t="s">
        <v>35</v>
      </c>
      <c r="AX380" s="182" t="s">
        <v>72</v>
      </c>
      <c r="AY380" s="184" t="s">
        <v>127</v>
      </c>
    </row>
    <row r="381" s="189" customFormat="true" ht="12" hidden="false" customHeight="false" outlineLevel="0" collapsed="false">
      <c r="B381" s="190"/>
      <c r="D381" s="176" t="s">
        <v>207</v>
      </c>
      <c r="E381" s="191"/>
      <c r="F381" s="192" t="s">
        <v>676</v>
      </c>
      <c r="H381" s="193" t="n">
        <v>1</v>
      </c>
      <c r="L381" s="190"/>
      <c r="M381" s="194"/>
      <c r="N381" s="195"/>
      <c r="O381" s="195"/>
      <c r="P381" s="195"/>
      <c r="Q381" s="195"/>
      <c r="R381" s="195"/>
      <c r="S381" s="195"/>
      <c r="T381" s="196"/>
      <c r="AT381" s="191" t="s">
        <v>207</v>
      </c>
      <c r="AU381" s="191" t="s">
        <v>82</v>
      </c>
      <c r="AV381" s="189" t="s">
        <v>82</v>
      </c>
      <c r="AW381" s="189" t="s">
        <v>35</v>
      </c>
      <c r="AX381" s="189" t="s">
        <v>72</v>
      </c>
      <c r="AY381" s="191" t="s">
        <v>127</v>
      </c>
    </row>
    <row r="382" s="197" customFormat="true" ht="12" hidden="false" customHeight="false" outlineLevel="0" collapsed="false">
      <c r="B382" s="198"/>
      <c r="D382" s="176" t="s">
        <v>207</v>
      </c>
      <c r="E382" s="199"/>
      <c r="F382" s="200" t="s">
        <v>227</v>
      </c>
      <c r="H382" s="201" t="n">
        <v>1</v>
      </c>
      <c r="L382" s="198"/>
      <c r="M382" s="202"/>
      <c r="N382" s="203"/>
      <c r="O382" s="203"/>
      <c r="P382" s="203"/>
      <c r="Q382" s="203"/>
      <c r="R382" s="203"/>
      <c r="S382" s="203"/>
      <c r="T382" s="204"/>
      <c r="AT382" s="199" t="s">
        <v>207</v>
      </c>
      <c r="AU382" s="199" t="s">
        <v>82</v>
      </c>
      <c r="AV382" s="197" t="s">
        <v>146</v>
      </c>
      <c r="AW382" s="197" t="s">
        <v>35</v>
      </c>
      <c r="AX382" s="197" t="s">
        <v>80</v>
      </c>
      <c r="AY382" s="199" t="s">
        <v>127</v>
      </c>
    </row>
    <row r="383" s="26" customFormat="true" ht="16.5" hidden="false" customHeight="true" outlineLevel="0" collapsed="false">
      <c r="B383" s="164"/>
      <c r="C383" s="205" t="s">
        <v>689</v>
      </c>
      <c r="D383" s="205" t="s">
        <v>228</v>
      </c>
      <c r="E383" s="206" t="s">
        <v>690</v>
      </c>
      <c r="F383" s="207" t="s">
        <v>691</v>
      </c>
      <c r="G383" s="208" t="s">
        <v>205</v>
      </c>
      <c r="H383" s="209" t="n">
        <v>1.463</v>
      </c>
      <c r="I383" s="210"/>
      <c r="J383" s="210" t="n">
        <f aca="false">ROUND(I383*H383,2)</f>
        <v>0</v>
      </c>
      <c r="K383" s="207"/>
      <c r="L383" s="211"/>
      <c r="M383" s="212"/>
      <c r="N383" s="213" t="s">
        <v>43</v>
      </c>
      <c r="O383" s="173" t="n">
        <v>0</v>
      </c>
      <c r="P383" s="173" t="n">
        <f aca="false">O383*H383</f>
        <v>0</v>
      </c>
      <c r="Q383" s="173" t="n">
        <v>0.55</v>
      </c>
      <c r="R383" s="173" t="n">
        <f aca="false">Q383*H383</f>
        <v>0.80465</v>
      </c>
      <c r="S383" s="173" t="n">
        <v>0</v>
      </c>
      <c r="T383" s="174" t="n">
        <f aca="false">S383*H383</f>
        <v>0</v>
      </c>
      <c r="AR383" s="10" t="s">
        <v>363</v>
      </c>
      <c r="AT383" s="10" t="s">
        <v>228</v>
      </c>
      <c r="AU383" s="10" t="s">
        <v>82</v>
      </c>
      <c r="AY383" s="10" t="s">
        <v>127</v>
      </c>
      <c r="BE383" s="175" t="n">
        <f aca="false">IF(N383="základní",J383,0)</f>
        <v>0</v>
      </c>
      <c r="BF383" s="175" t="n">
        <f aca="false">IF(N383="snížená",J383,0)</f>
        <v>0</v>
      </c>
      <c r="BG383" s="175" t="n">
        <f aca="false">IF(N383="zákl. přenesená",J383,0)</f>
        <v>0</v>
      </c>
      <c r="BH383" s="175" t="n">
        <f aca="false">IF(N383="sníž. přenesená",J383,0)</f>
        <v>0</v>
      </c>
      <c r="BI383" s="175" t="n">
        <f aca="false">IF(N383="nulová",J383,0)</f>
        <v>0</v>
      </c>
      <c r="BJ383" s="10" t="s">
        <v>80</v>
      </c>
      <c r="BK383" s="175" t="n">
        <f aca="false">ROUND(I383*H383,2)</f>
        <v>0</v>
      </c>
      <c r="BL383" s="10" t="s">
        <v>282</v>
      </c>
      <c r="BM383" s="10" t="s">
        <v>692</v>
      </c>
    </row>
    <row r="384" s="182" customFormat="true" ht="12" hidden="false" customHeight="false" outlineLevel="0" collapsed="false">
      <c r="B384" s="183"/>
      <c r="D384" s="176" t="s">
        <v>207</v>
      </c>
      <c r="E384" s="184"/>
      <c r="F384" s="185" t="s">
        <v>208</v>
      </c>
      <c r="H384" s="184"/>
      <c r="L384" s="183"/>
      <c r="M384" s="186"/>
      <c r="N384" s="187"/>
      <c r="O384" s="187"/>
      <c r="P384" s="187"/>
      <c r="Q384" s="187"/>
      <c r="R384" s="187"/>
      <c r="S384" s="187"/>
      <c r="T384" s="188"/>
      <c r="AT384" s="184" t="s">
        <v>207</v>
      </c>
      <c r="AU384" s="184" t="s">
        <v>82</v>
      </c>
      <c r="AV384" s="182" t="s">
        <v>80</v>
      </c>
      <c r="AW384" s="182" t="s">
        <v>35</v>
      </c>
      <c r="AX384" s="182" t="s">
        <v>72</v>
      </c>
      <c r="AY384" s="184" t="s">
        <v>127</v>
      </c>
    </row>
    <row r="385" s="189" customFormat="true" ht="12" hidden="false" customHeight="false" outlineLevel="0" collapsed="false">
      <c r="B385" s="190"/>
      <c r="D385" s="176" t="s">
        <v>207</v>
      </c>
      <c r="E385" s="191"/>
      <c r="F385" s="192" t="s">
        <v>693</v>
      </c>
      <c r="H385" s="193" t="n">
        <v>0.88</v>
      </c>
      <c r="L385" s="190"/>
      <c r="M385" s="194"/>
      <c r="N385" s="195"/>
      <c r="O385" s="195"/>
      <c r="P385" s="195"/>
      <c r="Q385" s="195"/>
      <c r="R385" s="195"/>
      <c r="S385" s="195"/>
      <c r="T385" s="196"/>
      <c r="AT385" s="191" t="s">
        <v>207</v>
      </c>
      <c r="AU385" s="191" t="s">
        <v>82</v>
      </c>
      <c r="AV385" s="189" t="s">
        <v>82</v>
      </c>
      <c r="AW385" s="189" t="s">
        <v>35</v>
      </c>
      <c r="AX385" s="189" t="s">
        <v>72</v>
      </c>
      <c r="AY385" s="191" t="s">
        <v>127</v>
      </c>
    </row>
    <row r="386" s="182" customFormat="true" ht="12" hidden="false" customHeight="false" outlineLevel="0" collapsed="false">
      <c r="B386" s="183"/>
      <c r="D386" s="176" t="s">
        <v>207</v>
      </c>
      <c r="E386" s="184"/>
      <c r="F386" s="185" t="s">
        <v>309</v>
      </c>
      <c r="H386" s="184"/>
      <c r="L386" s="183"/>
      <c r="M386" s="186"/>
      <c r="N386" s="187"/>
      <c r="O386" s="187"/>
      <c r="P386" s="187"/>
      <c r="Q386" s="187"/>
      <c r="R386" s="187"/>
      <c r="S386" s="187"/>
      <c r="T386" s="188"/>
      <c r="AT386" s="184" t="s">
        <v>207</v>
      </c>
      <c r="AU386" s="184" t="s">
        <v>82</v>
      </c>
      <c r="AV386" s="182" t="s">
        <v>80</v>
      </c>
      <c r="AW386" s="182" t="s">
        <v>35</v>
      </c>
      <c r="AX386" s="182" t="s">
        <v>72</v>
      </c>
      <c r="AY386" s="184" t="s">
        <v>127</v>
      </c>
    </row>
    <row r="387" s="189" customFormat="true" ht="12" hidden="false" customHeight="false" outlineLevel="0" collapsed="false">
      <c r="B387" s="190"/>
      <c r="D387" s="176" t="s">
        <v>207</v>
      </c>
      <c r="E387" s="191"/>
      <c r="F387" s="192" t="s">
        <v>694</v>
      </c>
      <c r="H387" s="193" t="n">
        <v>0.583</v>
      </c>
      <c r="L387" s="190"/>
      <c r="M387" s="194"/>
      <c r="N387" s="195"/>
      <c r="O387" s="195"/>
      <c r="P387" s="195"/>
      <c r="Q387" s="195"/>
      <c r="R387" s="195"/>
      <c r="S387" s="195"/>
      <c r="T387" s="196"/>
      <c r="AT387" s="191" t="s">
        <v>207</v>
      </c>
      <c r="AU387" s="191" t="s">
        <v>82</v>
      </c>
      <c r="AV387" s="189" t="s">
        <v>82</v>
      </c>
      <c r="AW387" s="189" t="s">
        <v>35</v>
      </c>
      <c r="AX387" s="189" t="s">
        <v>72</v>
      </c>
      <c r="AY387" s="191" t="s">
        <v>127</v>
      </c>
    </row>
    <row r="388" s="197" customFormat="true" ht="12" hidden="false" customHeight="false" outlineLevel="0" collapsed="false">
      <c r="B388" s="198"/>
      <c r="D388" s="176" t="s">
        <v>207</v>
      </c>
      <c r="E388" s="199"/>
      <c r="F388" s="200" t="s">
        <v>227</v>
      </c>
      <c r="H388" s="201" t="n">
        <v>1.463</v>
      </c>
      <c r="L388" s="198"/>
      <c r="M388" s="202"/>
      <c r="N388" s="203"/>
      <c r="O388" s="203"/>
      <c r="P388" s="203"/>
      <c r="Q388" s="203"/>
      <c r="R388" s="203"/>
      <c r="S388" s="203"/>
      <c r="T388" s="204"/>
      <c r="AT388" s="199" t="s">
        <v>207</v>
      </c>
      <c r="AU388" s="199" t="s">
        <v>82</v>
      </c>
      <c r="AV388" s="197" t="s">
        <v>146</v>
      </c>
      <c r="AW388" s="197" t="s">
        <v>35</v>
      </c>
      <c r="AX388" s="197" t="s">
        <v>80</v>
      </c>
      <c r="AY388" s="199" t="s">
        <v>127</v>
      </c>
    </row>
    <row r="389" s="26" customFormat="true" ht="16.5" hidden="false" customHeight="true" outlineLevel="0" collapsed="false">
      <c r="B389" s="164"/>
      <c r="C389" s="205" t="s">
        <v>695</v>
      </c>
      <c r="D389" s="205" t="s">
        <v>228</v>
      </c>
      <c r="E389" s="206" t="s">
        <v>696</v>
      </c>
      <c r="F389" s="207" t="s">
        <v>697</v>
      </c>
      <c r="G389" s="208" t="s">
        <v>205</v>
      </c>
      <c r="H389" s="209" t="n">
        <v>1.474</v>
      </c>
      <c r="I389" s="210"/>
      <c r="J389" s="210" t="n">
        <f aca="false">ROUND(I389*H389,2)</f>
        <v>0</v>
      </c>
      <c r="K389" s="207"/>
      <c r="L389" s="211"/>
      <c r="M389" s="212"/>
      <c r="N389" s="213" t="s">
        <v>43</v>
      </c>
      <c r="O389" s="173" t="n">
        <v>0</v>
      </c>
      <c r="P389" s="173" t="n">
        <f aca="false">O389*H389</f>
        <v>0</v>
      </c>
      <c r="Q389" s="173" t="n">
        <v>0.55</v>
      </c>
      <c r="R389" s="173" t="n">
        <f aca="false">Q389*H389</f>
        <v>0.8107</v>
      </c>
      <c r="S389" s="173" t="n">
        <v>0</v>
      </c>
      <c r="T389" s="174" t="n">
        <f aca="false">S389*H389</f>
        <v>0</v>
      </c>
      <c r="AR389" s="10" t="s">
        <v>363</v>
      </c>
      <c r="AT389" s="10" t="s">
        <v>228</v>
      </c>
      <c r="AU389" s="10" t="s">
        <v>82</v>
      </c>
      <c r="AY389" s="10" t="s">
        <v>127</v>
      </c>
      <c r="BE389" s="175" t="n">
        <f aca="false">IF(N389="základní",J389,0)</f>
        <v>0</v>
      </c>
      <c r="BF389" s="175" t="n">
        <f aca="false">IF(N389="snížená",J389,0)</f>
        <v>0</v>
      </c>
      <c r="BG389" s="175" t="n">
        <f aca="false">IF(N389="zákl. přenesená",J389,0)</f>
        <v>0</v>
      </c>
      <c r="BH389" s="175" t="n">
        <f aca="false">IF(N389="sníž. přenesená",J389,0)</f>
        <v>0</v>
      </c>
      <c r="BI389" s="175" t="n">
        <f aca="false">IF(N389="nulová",J389,0)</f>
        <v>0</v>
      </c>
      <c r="BJ389" s="10" t="s">
        <v>80</v>
      </c>
      <c r="BK389" s="175" t="n">
        <f aca="false">ROUND(I389*H389,2)</f>
        <v>0</v>
      </c>
      <c r="BL389" s="10" t="s">
        <v>282</v>
      </c>
      <c r="BM389" s="10" t="s">
        <v>698</v>
      </c>
    </row>
    <row r="390" s="182" customFormat="true" ht="12" hidden="false" customHeight="false" outlineLevel="0" collapsed="false">
      <c r="B390" s="183"/>
      <c r="D390" s="176" t="s">
        <v>207</v>
      </c>
      <c r="E390" s="184"/>
      <c r="F390" s="185" t="s">
        <v>208</v>
      </c>
      <c r="H390" s="184"/>
      <c r="L390" s="183"/>
      <c r="M390" s="186"/>
      <c r="N390" s="187"/>
      <c r="O390" s="187"/>
      <c r="P390" s="187"/>
      <c r="Q390" s="187"/>
      <c r="R390" s="187"/>
      <c r="S390" s="187"/>
      <c r="T390" s="188"/>
      <c r="AT390" s="184" t="s">
        <v>207</v>
      </c>
      <c r="AU390" s="184" t="s">
        <v>82</v>
      </c>
      <c r="AV390" s="182" t="s">
        <v>80</v>
      </c>
      <c r="AW390" s="182" t="s">
        <v>35</v>
      </c>
      <c r="AX390" s="182" t="s">
        <v>72</v>
      </c>
      <c r="AY390" s="184" t="s">
        <v>127</v>
      </c>
    </row>
    <row r="391" s="189" customFormat="true" ht="12" hidden="false" customHeight="false" outlineLevel="0" collapsed="false">
      <c r="B391" s="190"/>
      <c r="D391" s="176" t="s">
        <v>207</v>
      </c>
      <c r="E391" s="191"/>
      <c r="F391" s="192" t="s">
        <v>699</v>
      </c>
      <c r="H391" s="193" t="n">
        <v>0.704</v>
      </c>
      <c r="L391" s="190"/>
      <c r="M391" s="194"/>
      <c r="N391" s="195"/>
      <c r="O391" s="195"/>
      <c r="P391" s="195"/>
      <c r="Q391" s="195"/>
      <c r="R391" s="195"/>
      <c r="S391" s="195"/>
      <c r="T391" s="196"/>
      <c r="AT391" s="191" t="s">
        <v>207</v>
      </c>
      <c r="AU391" s="191" t="s">
        <v>82</v>
      </c>
      <c r="AV391" s="189" t="s">
        <v>82</v>
      </c>
      <c r="AW391" s="189" t="s">
        <v>35</v>
      </c>
      <c r="AX391" s="189" t="s">
        <v>72</v>
      </c>
      <c r="AY391" s="191" t="s">
        <v>127</v>
      </c>
    </row>
    <row r="392" s="182" customFormat="true" ht="12" hidden="false" customHeight="false" outlineLevel="0" collapsed="false">
      <c r="B392" s="183"/>
      <c r="D392" s="176" t="s">
        <v>207</v>
      </c>
      <c r="E392" s="184"/>
      <c r="F392" s="185" t="s">
        <v>309</v>
      </c>
      <c r="H392" s="184"/>
      <c r="L392" s="183"/>
      <c r="M392" s="186"/>
      <c r="N392" s="187"/>
      <c r="O392" s="187"/>
      <c r="P392" s="187"/>
      <c r="Q392" s="187"/>
      <c r="R392" s="187"/>
      <c r="S392" s="187"/>
      <c r="T392" s="188"/>
      <c r="AT392" s="184" t="s">
        <v>207</v>
      </c>
      <c r="AU392" s="184" t="s">
        <v>82</v>
      </c>
      <c r="AV392" s="182" t="s">
        <v>80</v>
      </c>
      <c r="AW392" s="182" t="s">
        <v>35</v>
      </c>
      <c r="AX392" s="182" t="s">
        <v>72</v>
      </c>
      <c r="AY392" s="184" t="s">
        <v>127</v>
      </c>
    </row>
    <row r="393" s="189" customFormat="true" ht="12" hidden="false" customHeight="false" outlineLevel="0" collapsed="false">
      <c r="B393" s="190"/>
      <c r="D393" s="176" t="s">
        <v>207</v>
      </c>
      <c r="E393" s="191"/>
      <c r="F393" s="192" t="s">
        <v>700</v>
      </c>
      <c r="H393" s="193" t="n">
        <v>0.77</v>
      </c>
      <c r="L393" s="190"/>
      <c r="M393" s="194"/>
      <c r="N393" s="195"/>
      <c r="O393" s="195"/>
      <c r="P393" s="195"/>
      <c r="Q393" s="195"/>
      <c r="R393" s="195"/>
      <c r="S393" s="195"/>
      <c r="T393" s="196"/>
      <c r="AT393" s="191" t="s">
        <v>207</v>
      </c>
      <c r="AU393" s="191" t="s">
        <v>82</v>
      </c>
      <c r="AV393" s="189" t="s">
        <v>82</v>
      </c>
      <c r="AW393" s="189" t="s">
        <v>35</v>
      </c>
      <c r="AX393" s="189" t="s">
        <v>72</v>
      </c>
      <c r="AY393" s="191" t="s">
        <v>127</v>
      </c>
    </row>
    <row r="394" s="197" customFormat="true" ht="12" hidden="false" customHeight="false" outlineLevel="0" collapsed="false">
      <c r="B394" s="198"/>
      <c r="D394" s="176" t="s">
        <v>207</v>
      </c>
      <c r="E394" s="199"/>
      <c r="F394" s="200" t="s">
        <v>227</v>
      </c>
      <c r="H394" s="201" t="n">
        <v>1.474</v>
      </c>
      <c r="L394" s="198"/>
      <c r="M394" s="202"/>
      <c r="N394" s="203"/>
      <c r="O394" s="203"/>
      <c r="P394" s="203"/>
      <c r="Q394" s="203"/>
      <c r="R394" s="203"/>
      <c r="S394" s="203"/>
      <c r="T394" s="204"/>
      <c r="AT394" s="199" t="s">
        <v>207</v>
      </c>
      <c r="AU394" s="199" t="s">
        <v>82</v>
      </c>
      <c r="AV394" s="197" t="s">
        <v>146</v>
      </c>
      <c r="AW394" s="197" t="s">
        <v>35</v>
      </c>
      <c r="AX394" s="197" t="s">
        <v>80</v>
      </c>
      <c r="AY394" s="199" t="s">
        <v>127</v>
      </c>
    </row>
    <row r="395" s="26" customFormat="true" ht="16.5" hidden="false" customHeight="true" outlineLevel="0" collapsed="false">
      <c r="B395" s="164"/>
      <c r="C395" s="165" t="s">
        <v>361</v>
      </c>
      <c r="D395" s="165" t="s">
        <v>130</v>
      </c>
      <c r="E395" s="166" t="s">
        <v>701</v>
      </c>
      <c r="F395" s="167" t="s">
        <v>702</v>
      </c>
      <c r="G395" s="168" t="s">
        <v>240</v>
      </c>
      <c r="H395" s="169" t="n">
        <v>3</v>
      </c>
      <c r="I395" s="170"/>
      <c r="J395" s="170" t="n">
        <f aca="false">ROUND(I395*H395,2)</f>
        <v>0</v>
      </c>
      <c r="K395" s="167"/>
      <c r="L395" s="27"/>
      <c r="M395" s="171"/>
      <c r="N395" s="172" t="s">
        <v>43</v>
      </c>
      <c r="O395" s="173" t="n">
        <v>0</v>
      </c>
      <c r="P395" s="173" t="n">
        <f aca="false">O395*H395</f>
        <v>0</v>
      </c>
      <c r="Q395" s="173" t="n">
        <v>0</v>
      </c>
      <c r="R395" s="173" t="n">
        <f aca="false">Q395*H395</f>
        <v>0</v>
      </c>
      <c r="S395" s="173" t="n">
        <v>0</v>
      </c>
      <c r="T395" s="174" t="n">
        <f aca="false">S395*H395</f>
        <v>0</v>
      </c>
      <c r="AR395" s="10" t="s">
        <v>282</v>
      </c>
      <c r="AT395" s="10" t="s">
        <v>130</v>
      </c>
      <c r="AU395" s="10" t="s">
        <v>82</v>
      </c>
      <c r="AY395" s="10" t="s">
        <v>127</v>
      </c>
      <c r="BE395" s="175" t="n">
        <f aca="false">IF(N395="základní",J395,0)</f>
        <v>0</v>
      </c>
      <c r="BF395" s="175" t="n">
        <f aca="false">IF(N395="snížená",J395,0)</f>
        <v>0</v>
      </c>
      <c r="BG395" s="175" t="n">
        <f aca="false">IF(N395="zákl. přenesená",J395,0)</f>
        <v>0</v>
      </c>
      <c r="BH395" s="175" t="n">
        <f aca="false">IF(N395="sníž. přenesená",J395,0)</f>
        <v>0</v>
      </c>
      <c r="BI395" s="175" t="n">
        <f aca="false">IF(N395="nulová",J395,0)</f>
        <v>0</v>
      </c>
      <c r="BJ395" s="10" t="s">
        <v>80</v>
      </c>
      <c r="BK395" s="175" t="n">
        <f aca="false">ROUND(I395*H395,2)</f>
        <v>0</v>
      </c>
      <c r="BL395" s="10" t="s">
        <v>282</v>
      </c>
      <c r="BM395" s="10" t="s">
        <v>703</v>
      </c>
    </row>
    <row r="396" s="26" customFormat="true" ht="16.5" hidden="false" customHeight="true" outlineLevel="0" collapsed="false">
      <c r="B396" s="164"/>
      <c r="C396" s="165" t="s">
        <v>704</v>
      </c>
      <c r="D396" s="165" t="s">
        <v>130</v>
      </c>
      <c r="E396" s="166" t="s">
        <v>705</v>
      </c>
      <c r="F396" s="167" t="s">
        <v>706</v>
      </c>
      <c r="G396" s="168" t="s">
        <v>257</v>
      </c>
      <c r="H396" s="169" t="n">
        <v>109</v>
      </c>
      <c r="I396" s="170"/>
      <c r="J396" s="170" t="n">
        <f aca="false">ROUND(I396*H396,2)</f>
        <v>0</v>
      </c>
      <c r="K396" s="167" t="s">
        <v>134</v>
      </c>
      <c r="L396" s="27"/>
      <c r="M396" s="171"/>
      <c r="N396" s="172" t="s">
        <v>43</v>
      </c>
      <c r="O396" s="173" t="n">
        <v>0.301</v>
      </c>
      <c r="P396" s="173" t="n">
        <f aca="false">O396*H396</f>
        <v>32.809</v>
      </c>
      <c r="Q396" s="173" t="n">
        <v>0</v>
      </c>
      <c r="R396" s="173" t="n">
        <f aca="false">Q396*H396</f>
        <v>0</v>
      </c>
      <c r="S396" s="173" t="n">
        <v>0</v>
      </c>
      <c r="T396" s="174" t="n">
        <f aca="false">S396*H396</f>
        <v>0</v>
      </c>
      <c r="AR396" s="10" t="s">
        <v>282</v>
      </c>
      <c r="AT396" s="10" t="s">
        <v>130</v>
      </c>
      <c r="AU396" s="10" t="s">
        <v>82</v>
      </c>
      <c r="AY396" s="10" t="s">
        <v>127</v>
      </c>
      <c r="BE396" s="175" t="n">
        <f aca="false">IF(N396="základní",J396,0)</f>
        <v>0</v>
      </c>
      <c r="BF396" s="175" t="n">
        <f aca="false">IF(N396="snížená",J396,0)</f>
        <v>0</v>
      </c>
      <c r="BG396" s="175" t="n">
        <f aca="false">IF(N396="zákl. přenesená",J396,0)</f>
        <v>0</v>
      </c>
      <c r="BH396" s="175" t="n">
        <f aca="false">IF(N396="sníž. přenesená",J396,0)</f>
        <v>0</v>
      </c>
      <c r="BI396" s="175" t="n">
        <f aca="false">IF(N396="nulová",J396,0)</f>
        <v>0</v>
      </c>
      <c r="BJ396" s="10" t="s">
        <v>80</v>
      </c>
      <c r="BK396" s="175" t="n">
        <f aca="false">ROUND(I396*H396,2)</f>
        <v>0</v>
      </c>
      <c r="BL396" s="10" t="s">
        <v>282</v>
      </c>
      <c r="BM396" s="10" t="s">
        <v>707</v>
      </c>
    </row>
    <row r="397" s="182" customFormat="true" ht="12" hidden="false" customHeight="false" outlineLevel="0" collapsed="false">
      <c r="B397" s="183"/>
      <c r="D397" s="176" t="s">
        <v>207</v>
      </c>
      <c r="E397" s="184"/>
      <c r="F397" s="185" t="s">
        <v>208</v>
      </c>
      <c r="H397" s="184"/>
      <c r="L397" s="183"/>
      <c r="M397" s="186"/>
      <c r="N397" s="187"/>
      <c r="O397" s="187"/>
      <c r="P397" s="187"/>
      <c r="Q397" s="187"/>
      <c r="R397" s="187"/>
      <c r="S397" s="187"/>
      <c r="T397" s="188"/>
      <c r="AT397" s="184" t="s">
        <v>207</v>
      </c>
      <c r="AU397" s="184" t="s">
        <v>82</v>
      </c>
      <c r="AV397" s="182" t="s">
        <v>80</v>
      </c>
      <c r="AW397" s="182" t="s">
        <v>35</v>
      </c>
      <c r="AX397" s="182" t="s">
        <v>72</v>
      </c>
      <c r="AY397" s="184" t="s">
        <v>127</v>
      </c>
    </row>
    <row r="398" s="189" customFormat="true" ht="12" hidden="false" customHeight="false" outlineLevel="0" collapsed="false">
      <c r="B398" s="190"/>
      <c r="D398" s="176" t="s">
        <v>207</v>
      </c>
      <c r="E398" s="191"/>
      <c r="F398" s="192" t="s">
        <v>545</v>
      </c>
      <c r="H398" s="193" t="n">
        <v>109</v>
      </c>
      <c r="L398" s="190"/>
      <c r="M398" s="194"/>
      <c r="N398" s="195"/>
      <c r="O398" s="195"/>
      <c r="P398" s="195"/>
      <c r="Q398" s="195"/>
      <c r="R398" s="195"/>
      <c r="S398" s="195"/>
      <c r="T398" s="196"/>
      <c r="AT398" s="191" t="s">
        <v>207</v>
      </c>
      <c r="AU398" s="191" t="s">
        <v>82</v>
      </c>
      <c r="AV398" s="189" t="s">
        <v>82</v>
      </c>
      <c r="AW398" s="189" t="s">
        <v>35</v>
      </c>
      <c r="AX398" s="189" t="s">
        <v>80</v>
      </c>
      <c r="AY398" s="191" t="s">
        <v>127</v>
      </c>
    </row>
    <row r="399" s="26" customFormat="true" ht="16.5" hidden="false" customHeight="true" outlineLevel="0" collapsed="false">
      <c r="B399" s="164"/>
      <c r="C399" s="205" t="s">
        <v>708</v>
      </c>
      <c r="D399" s="205" t="s">
        <v>228</v>
      </c>
      <c r="E399" s="206" t="s">
        <v>709</v>
      </c>
      <c r="F399" s="207" t="s">
        <v>710</v>
      </c>
      <c r="G399" s="208" t="s">
        <v>205</v>
      </c>
      <c r="H399" s="209" t="n">
        <v>3.6</v>
      </c>
      <c r="I399" s="210"/>
      <c r="J399" s="210" t="n">
        <f aca="false">ROUND(I399*H399,2)</f>
        <v>0</v>
      </c>
      <c r="K399" s="207"/>
      <c r="L399" s="211"/>
      <c r="M399" s="212"/>
      <c r="N399" s="213" t="s">
        <v>43</v>
      </c>
      <c r="O399" s="173" t="n">
        <v>0</v>
      </c>
      <c r="P399" s="173" t="n">
        <f aca="false">O399*H399</f>
        <v>0</v>
      </c>
      <c r="Q399" s="173" t="n">
        <v>0.5</v>
      </c>
      <c r="R399" s="173" t="n">
        <f aca="false">Q399*H399</f>
        <v>1.8</v>
      </c>
      <c r="S399" s="173" t="n">
        <v>0</v>
      </c>
      <c r="T399" s="174" t="n">
        <f aca="false">S399*H399</f>
        <v>0</v>
      </c>
      <c r="AR399" s="10" t="s">
        <v>363</v>
      </c>
      <c r="AT399" s="10" t="s">
        <v>228</v>
      </c>
      <c r="AU399" s="10" t="s">
        <v>82</v>
      </c>
      <c r="AY399" s="10" t="s">
        <v>127</v>
      </c>
      <c r="BE399" s="175" t="n">
        <f aca="false">IF(N399="základní",J399,0)</f>
        <v>0</v>
      </c>
      <c r="BF399" s="175" t="n">
        <f aca="false">IF(N399="snížená",J399,0)</f>
        <v>0</v>
      </c>
      <c r="BG399" s="175" t="n">
        <f aca="false">IF(N399="zákl. přenesená",J399,0)</f>
        <v>0</v>
      </c>
      <c r="BH399" s="175" t="n">
        <f aca="false">IF(N399="sníž. přenesená",J399,0)</f>
        <v>0</v>
      </c>
      <c r="BI399" s="175" t="n">
        <f aca="false">IF(N399="nulová",J399,0)</f>
        <v>0</v>
      </c>
      <c r="BJ399" s="10" t="s">
        <v>80</v>
      </c>
      <c r="BK399" s="175" t="n">
        <f aca="false">ROUND(I399*H399,2)</f>
        <v>0</v>
      </c>
      <c r="BL399" s="10" t="s">
        <v>282</v>
      </c>
      <c r="BM399" s="10" t="s">
        <v>711</v>
      </c>
    </row>
    <row r="400" s="26" customFormat="true" ht="16.5" hidden="false" customHeight="true" outlineLevel="0" collapsed="false">
      <c r="B400" s="164"/>
      <c r="C400" s="165" t="s">
        <v>712</v>
      </c>
      <c r="D400" s="165" t="s">
        <v>130</v>
      </c>
      <c r="E400" s="166" t="s">
        <v>713</v>
      </c>
      <c r="F400" s="167" t="s">
        <v>714</v>
      </c>
      <c r="G400" s="168" t="s">
        <v>257</v>
      </c>
      <c r="H400" s="169" t="n">
        <v>109</v>
      </c>
      <c r="I400" s="170"/>
      <c r="J400" s="170" t="n">
        <f aca="false">ROUND(I400*H400,2)</f>
        <v>0</v>
      </c>
      <c r="K400" s="167" t="s">
        <v>134</v>
      </c>
      <c r="L400" s="27"/>
      <c r="M400" s="171"/>
      <c r="N400" s="172" t="s">
        <v>43</v>
      </c>
      <c r="O400" s="173" t="n">
        <v>0.299</v>
      </c>
      <c r="P400" s="173" t="n">
        <f aca="false">O400*H400</f>
        <v>32.591</v>
      </c>
      <c r="Q400" s="173" t="n">
        <v>0</v>
      </c>
      <c r="R400" s="173" t="n">
        <f aca="false">Q400*H400</f>
        <v>0</v>
      </c>
      <c r="S400" s="173" t="n">
        <v>0</v>
      </c>
      <c r="T400" s="174" t="n">
        <f aca="false">S400*H400</f>
        <v>0</v>
      </c>
      <c r="AR400" s="10" t="s">
        <v>282</v>
      </c>
      <c r="AT400" s="10" t="s">
        <v>130</v>
      </c>
      <c r="AU400" s="10" t="s">
        <v>82</v>
      </c>
      <c r="AY400" s="10" t="s">
        <v>127</v>
      </c>
      <c r="BE400" s="175" t="n">
        <f aca="false">IF(N400="základní",J400,0)</f>
        <v>0</v>
      </c>
      <c r="BF400" s="175" t="n">
        <f aca="false">IF(N400="snížená",J400,0)</f>
        <v>0</v>
      </c>
      <c r="BG400" s="175" t="n">
        <f aca="false">IF(N400="zákl. přenesená",J400,0)</f>
        <v>0</v>
      </c>
      <c r="BH400" s="175" t="n">
        <f aca="false">IF(N400="sníž. přenesená",J400,0)</f>
        <v>0</v>
      </c>
      <c r="BI400" s="175" t="n">
        <f aca="false">IF(N400="nulová",J400,0)</f>
        <v>0</v>
      </c>
      <c r="BJ400" s="10" t="s">
        <v>80</v>
      </c>
      <c r="BK400" s="175" t="n">
        <f aca="false">ROUND(I400*H400,2)</f>
        <v>0</v>
      </c>
      <c r="BL400" s="10" t="s">
        <v>282</v>
      </c>
      <c r="BM400" s="10" t="s">
        <v>715</v>
      </c>
    </row>
    <row r="401" s="182" customFormat="true" ht="12" hidden="false" customHeight="false" outlineLevel="0" collapsed="false">
      <c r="B401" s="183"/>
      <c r="D401" s="176" t="s">
        <v>207</v>
      </c>
      <c r="E401" s="184"/>
      <c r="F401" s="185" t="s">
        <v>208</v>
      </c>
      <c r="H401" s="184"/>
      <c r="L401" s="183"/>
      <c r="M401" s="186"/>
      <c r="N401" s="187"/>
      <c r="O401" s="187"/>
      <c r="P401" s="187"/>
      <c r="Q401" s="187"/>
      <c r="R401" s="187"/>
      <c r="S401" s="187"/>
      <c r="T401" s="188"/>
      <c r="AT401" s="184" t="s">
        <v>207</v>
      </c>
      <c r="AU401" s="184" t="s">
        <v>82</v>
      </c>
      <c r="AV401" s="182" t="s">
        <v>80</v>
      </c>
      <c r="AW401" s="182" t="s">
        <v>35</v>
      </c>
      <c r="AX401" s="182" t="s">
        <v>72</v>
      </c>
      <c r="AY401" s="184" t="s">
        <v>127</v>
      </c>
    </row>
    <row r="402" s="189" customFormat="true" ht="12" hidden="false" customHeight="false" outlineLevel="0" collapsed="false">
      <c r="B402" s="190"/>
      <c r="D402" s="176" t="s">
        <v>207</v>
      </c>
      <c r="E402" s="191"/>
      <c r="F402" s="192" t="s">
        <v>545</v>
      </c>
      <c r="H402" s="193" t="n">
        <v>109</v>
      </c>
      <c r="L402" s="190"/>
      <c r="M402" s="194"/>
      <c r="N402" s="195"/>
      <c r="O402" s="195"/>
      <c r="P402" s="195"/>
      <c r="Q402" s="195"/>
      <c r="R402" s="195"/>
      <c r="S402" s="195"/>
      <c r="T402" s="196"/>
      <c r="AT402" s="191" t="s">
        <v>207</v>
      </c>
      <c r="AU402" s="191" t="s">
        <v>82</v>
      </c>
      <c r="AV402" s="189" t="s">
        <v>82</v>
      </c>
      <c r="AW402" s="189" t="s">
        <v>35</v>
      </c>
      <c r="AX402" s="189" t="s">
        <v>80</v>
      </c>
      <c r="AY402" s="191" t="s">
        <v>127</v>
      </c>
    </row>
    <row r="403" s="26" customFormat="true" ht="16.5" hidden="false" customHeight="true" outlineLevel="0" collapsed="false">
      <c r="B403" s="164"/>
      <c r="C403" s="205" t="s">
        <v>716</v>
      </c>
      <c r="D403" s="205" t="s">
        <v>228</v>
      </c>
      <c r="E403" s="206" t="s">
        <v>717</v>
      </c>
      <c r="F403" s="207" t="s">
        <v>718</v>
      </c>
      <c r="G403" s="208" t="s">
        <v>205</v>
      </c>
      <c r="H403" s="209" t="n">
        <v>1.2</v>
      </c>
      <c r="I403" s="210"/>
      <c r="J403" s="210" t="n">
        <f aca="false">ROUND(I403*H403,2)</f>
        <v>0</v>
      </c>
      <c r="K403" s="207"/>
      <c r="L403" s="211"/>
      <c r="M403" s="212"/>
      <c r="N403" s="213" t="s">
        <v>43</v>
      </c>
      <c r="O403" s="173" t="n">
        <v>0</v>
      </c>
      <c r="P403" s="173" t="n">
        <f aca="false">O403*H403</f>
        <v>0</v>
      </c>
      <c r="Q403" s="173" t="n">
        <v>0.5</v>
      </c>
      <c r="R403" s="173" t="n">
        <f aca="false">Q403*H403</f>
        <v>0.6</v>
      </c>
      <c r="S403" s="173" t="n">
        <v>0</v>
      </c>
      <c r="T403" s="174" t="n">
        <f aca="false">S403*H403</f>
        <v>0</v>
      </c>
      <c r="AR403" s="10" t="s">
        <v>363</v>
      </c>
      <c r="AT403" s="10" t="s">
        <v>228</v>
      </c>
      <c r="AU403" s="10" t="s">
        <v>82</v>
      </c>
      <c r="AY403" s="10" t="s">
        <v>127</v>
      </c>
      <c r="BE403" s="175" t="n">
        <f aca="false">IF(N403="základní",J403,0)</f>
        <v>0</v>
      </c>
      <c r="BF403" s="175" t="n">
        <f aca="false">IF(N403="snížená",J403,0)</f>
        <v>0</v>
      </c>
      <c r="BG403" s="175" t="n">
        <f aca="false">IF(N403="zákl. přenesená",J403,0)</f>
        <v>0</v>
      </c>
      <c r="BH403" s="175" t="n">
        <f aca="false">IF(N403="sníž. přenesená",J403,0)</f>
        <v>0</v>
      </c>
      <c r="BI403" s="175" t="n">
        <f aca="false">IF(N403="nulová",J403,0)</f>
        <v>0</v>
      </c>
      <c r="BJ403" s="10" t="s">
        <v>80</v>
      </c>
      <c r="BK403" s="175" t="n">
        <f aca="false">ROUND(I403*H403,2)</f>
        <v>0</v>
      </c>
      <c r="BL403" s="10" t="s">
        <v>282</v>
      </c>
      <c r="BM403" s="10" t="s">
        <v>719</v>
      </c>
    </row>
    <row r="404" s="26" customFormat="true" ht="16.5" hidden="false" customHeight="true" outlineLevel="0" collapsed="false">
      <c r="B404" s="164"/>
      <c r="C404" s="165" t="s">
        <v>720</v>
      </c>
      <c r="D404" s="165" t="s">
        <v>130</v>
      </c>
      <c r="E404" s="166" t="s">
        <v>721</v>
      </c>
      <c r="F404" s="167" t="s">
        <v>722</v>
      </c>
      <c r="G404" s="168" t="s">
        <v>257</v>
      </c>
      <c r="H404" s="169" t="n">
        <v>109</v>
      </c>
      <c r="I404" s="170"/>
      <c r="J404" s="170" t="n">
        <f aca="false">ROUND(I404*H404,2)</f>
        <v>0</v>
      </c>
      <c r="K404" s="167" t="s">
        <v>134</v>
      </c>
      <c r="L404" s="27"/>
      <c r="M404" s="171"/>
      <c r="N404" s="172" t="s">
        <v>43</v>
      </c>
      <c r="O404" s="173" t="n">
        <v>0</v>
      </c>
      <c r="P404" s="173" t="n">
        <f aca="false">O404*H404</f>
        <v>0</v>
      </c>
      <c r="Q404" s="173" t="n">
        <v>0.0002</v>
      </c>
      <c r="R404" s="173" t="n">
        <f aca="false">Q404*H404</f>
        <v>0.0218</v>
      </c>
      <c r="S404" s="173" t="n">
        <v>0</v>
      </c>
      <c r="T404" s="174" t="n">
        <f aca="false">S404*H404</f>
        <v>0</v>
      </c>
      <c r="AR404" s="10" t="s">
        <v>282</v>
      </c>
      <c r="AT404" s="10" t="s">
        <v>130</v>
      </c>
      <c r="AU404" s="10" t="s">
        <v>82</v>
      </c>
      <c r="AY404" s="10" t="s">
        <v>127</v>
      </c>
      <c r="BE404" s="175" t="n">
        <f aca="false">IF(N404="základní",J404,0)</f>
        <v>0</v>
      </c>
      <c r="BF404" s="175" t="n">
        <f aca="false">IF(N404="snížená",J404,0)</f>
        <v>0</v>
      </c>
      <c r="BG404" s="175" t="n">
        <f aca="false">IF(N404="zákl. přenesená",J404,0)</f>
        <v>0</v>
      </c>
      <c r="BH404" s="175" t="n">
        <f aca="false">IF(N404="sníž. přenesená",J404,0)</f>
        <v>0</v>
      </c>
      <c r="BI404" s="175" t="n">
        <f aca="false">IF(N404="nulová",J404,0)</f>
        <v>0</v>
      </c>
      <c r="BJ404" s="10" t="s">
        <v>80</v>
      </c>
      <c r="BK404" s="175" t="n">
        <f aca="false">ROUND(I404*H404,2)</f>
        <v>0</v>
      </c>
      <c r="BL404" s="10" t="s">
        <v>282</v>
      </c>
      <c r="BM404" s="10" t="s">
        <v>723</v>
      </c>
    </row>
    <row r="405" s="26" customFormat="true" ht="25.5" hidden="false" customHeight="true" outlineLevel="0" collapsed="false">
      <c r="B405" s="164"/>
      <c r="C405" s="165" t="s">
        <v>724</v>
      </c>
      <c r="D405" s="165" t="s">
        <v>130</v>
      </c>
      <c r="E405" s="166" t="s">
        <v>725</v>
      </c>
      <c r="F405" s="167" t="s">
        <v>726</v>
      </c>
      <c r="G405" s="168" t="s">
        <v>240</v>
      </c>
      <c r="H405" s="169" t="n">
        <v>2</v>
      </c>
      <c r="I405" s="170"/>
      <c r="J405" s="170" t="n">
        <f aca="false">ROUND(I405*H405,2)</f>
        <v>0</v>
      </c>
      <c r="K405" s="167"/>
      <c r="L405" s="27"/>
      <c r="M405" s="171"/>
      <c r="N405" s="172" t="s">
        <v>43</v>
      </c>
      <c r="O405" s="173" t="n">
        <v>0.585</v>
      </c>
      <c r="P405" s="173" t="n">
        <f aca="false">O405*H405</f>
        <v>1.17</v>
      </c>
      <c r="Q405" s="173" t="n">
        <v>0</v>
      </c>
      <c r="R405" s="173" t="n">
        <f aca="false">Q405*H405</f>
        <v>0</v>
      </c>
      <c r="S405" s="173" t="n">
        <v>0</v>
      </c>
      <c r="T405" s="174" t="n">
        <f aca="false">S405*H405</f>
        <v>0</v>
      </c>
      <c r="AR405" s="10" t="s">
        <v>282</v>
      </c>
      <c r="AT405" s="10" t="s">
        <v>130</v>
      </c>
      <c r="AU405" s="10" t="s">
        <v>82</v>
      </c>
      <c r="AY405" s="10" t="s">
        <v>127</v>
      </c>
      <c r="BE405" s="175" t="n">
        <f aca="false">IF(N405="základní",J405,0)</f>
        <v>0</v>
      </c>
      <c r="BF405" s="175" t="n">
        <f aca="false">IF(N405="snížená",J405,0)</f>
        <v>0</v>
      </c>
      <c r="BG405" s="175" t="n">
        <f aca="false">IF(N405="zákl. přenesená",J405,0)</f>
        <v>0</v>
      </c>
      <c r="BH405" s="175" t="n">
        <f aca="false">IF(N405="sníž. přenesená",J405,0)</f>
        <v>0</v>
      </c>
      <c r="BI405" s="175" t="n">
        <f aca="false">IF(N405="nulová",J405,0)</f>
        <v>0</v>
      </c>
      <c r="BJ405" s="10" t="s">
        <v>80</v>
      </c>
      <c r="BK405" s="175" t="n">
        <f aca="false">ROUND(I405*H405,2)</f>
        <v>0</v>
      </c>
      <c r="BL405" s="10" t="s">
        <v>282</v>
      </c>
      <c r="BM405" s="10" t="s">
        <v>727</v>
      </c>
    </row>
    <row r="406" s="182" customFormat="true" ht="12" hidden="false" customHeight="false" outlineLevel="0" collapsed="false">
      <c r="B406" s="183"/>
      <c r="D406" s="176" t="s">
        <v>207</v>
      </c>
      <c r="E406" s="184"/>
      <c r="F406" s="185" t="s">
        <v>208</v>
      </c>
      <c r="H406" s="184"/>
      <c r="L406" s="183"/>
      <c r="M406" s="186"/>
      <c r="N406" s="187"/>
      <c r="O406" s="187"/>
      <c r="P406" s="187"/>
      <c r="Q406" s="187"/>
      <c r="R406" s="187"/>
      <c r="S406" s="187"/>
      <c r="T406" s="188"/>
      <c r="AT406" s="184" t="s">
        <v>207</v>
      </c>
      <c r="AU406" s="184" t="s">
        <v>82</v>
      </c>
      <c r="AV406" s="182" t="s">
        <v>80</v>
      </c>
      <c r="AW406" s="182" t="s">
        <v>35</v>
      </c>
      <c r="AX406" s="182" t="s">
        <v>72</v>
      </c>
      <c r="AY406" s="184" t="s">
        <v>127</v>
      </c>
    </row>
    <row r="407" s="189" customFormat="true" ht="12" hidden="false" customHeight="false" outlineLevel="0" collapsed="false">
      <c r="B407" s="190"/>
      <c r="D407" s="176" t="s">
        <v>207</v>
      </c>
      <c r="E407" s="191"/>
      <c r="F407" s="192" t="s">
        <v>728</v>
      </c>
      <c r="H407" s="193" t="n">
        <v>2</v>
      </c>
      <c r="L407" s="190"/>
      <c r="M407" s="194"/>
      <c r="N407" s="195"/>
      <c r="O407" s="195"/>
      <c r="P407" s="195"/>
      <c r="Q407" s="195"/>
      <c r="R407" s="195"/>
      <c r="S407" s="195"/>
      <c r="T407" s="196"/>
      <c r="AT407" s="191" t="s">
        <v>207</v>
      </c>
      <c r="AU407" s="191" t="s">
        <v>82</v>
      </c>
      <c r="AV407" s="189" t="s">
        <v>82</v>
      </c>
      <c r="AW407" s="189" t="s">
        <v>35</v>
      </c>
      <c r="AX407" s="189" t="s">
        <v>80</v>
      </c>
      <c r="AY407" s="191" t="s">
        <v>127</v>
      </c>
    </row>
    <row r="408" s="26" customFormat="true" ht="16.5" hidden="false" customHeight="true" outlineLevel="0" collapsed="false">
      <c r="B408" s="164"/>
      <c r="C408" s="205" t="s">
        <v>729</v>
      </c>
      <c r="D408" s="205" t="s">
        <v>228</v>
      </c>
      <c r="E408" s="206" t="s">
        <v>730</v>
      </c>
      <c r="F408" s="207" t="s">
        <v>731</v>
      </c>
      <c r="G408" s="208" t="s">
        <v>240</v>
      </c>
      <c r="H408" s="209" t="n">
        <v>2</v>
      </c>
      <c r="I408" s="210"/>
      <c r="J408" s="210" t="n">
        <f aca="false">ROUND(I408*H408,2)</f>
        <v>0</v>
      </c>
      <c r="K408" s="207"/>
      <c r="L408" s="211"/>
      <c r="M408" s="212"/>
      <c r="N408" s="213" t="s">
        <v>43</v>
      </c>
      <c r="O408" s="173" t="n">
        <v>0</v>
      </c>
      <c r="P408" s="173" t="n">
        <f aca="false">O408*H408</f>
        <v>0</v>
      </c>
      <c r="Q408" s="173" t="n">
        <v>0</v>
      </c>
      <c r="R408" s="173" t="n">
        <f aca="false">Q408*H408</f>
        <v>0</v>
      </c>
      <c r="S408" s="173" t="n">
        <v>0</v>
      </c>
      <c r="T408" s="174" t="n">
        <f aca="false">S408*H408</f>
        <v>0</v>
      </c>
      <c r="AR408" s="10" t="s">
        <v>363</v>
      </c>
      <c r="AT408" s="10" t="s">
        <v>228</v>
      </c>
      <c r="AU408" s="10" t="s">
        <v>82</v>
      </c>
      <c r="AY408" s="10" t="s">
        <v>127</v>
      </c>
      <c r="BE408" s="175" t="n">
        <f aca="false">IF(N408="základní",J408,0)</f>
        <v>0</v>
      </c>
      <c r="BF408" s="175" t="n">
        <f aca="false">IF(N408="snížená",J408,0)</f>
        <v>0</v>
      </c>
      <c r="BG408" s="175" t="n">
        <f aca="false">IF(N408="zákl. přenesená",J408,0)</f>
        <v>0</v>
      </c>
      <c r="BH408" s="175" t="n">
        <f aca="false">IF(N408="sníž. přenesená",J408,0)</f>
        <v>0</v>
      </c>
      <c r="BI408" s="175" t="n">
        <f aca="false">IF(N408="nulová",J408,0)</f>
        <v>0</v>
      </c>
      <c r="BJ408" s="10" t="s">
        <v>80</v>
      </c>
      <c r="BK408" s="175" t="n">
        <f aca="false">ROUND(I408*H408,2)</f>
        <v>0</v>
      </c>
      <c r="BL408" s="10" t="s">
        <v>282</v>
      </c>
      <c r="BM408" s="10" t="s">
        <v>732</v>
      </c>
    </row>
    <row r="409" s="26" customFormat="true" ht="24" hidden="false" customHeight="false" outlineLevel="0" collapsed="false">
      <c r="B409" s="27"/>
      <c r="D409" s="176" t="s">
        <v>140</v>
      </c>
      <c r="F409" s="177" t="s">
        <v>733</v>
      </c>
      <c r="L409" s="27"/>
      <c r="M409" s="178"/>
      <c r="N409" s="28"/>
      <c r="O409" s="28"/>
      <c r="P409" s="28"/>
      <c r="Q409" s="28"/>
      <c r="R409" s="28"/>
      <c r="S409" s="28"/>
      <c r="T409" s="67"/>
      <c r="AT409" s="10" t="s">
        <v>140</v>
      </c>
      <c r="AU409" s="10" t="s">
        <v>82</v>
      </c>
    </row>
    <row r="410" s="26" customFormat="true" ht="25.5" hidden="false" customHeight="true" outlineLevel="0" collapsed="false">
      <c r="B410" s="164"/>
      <c r="C410" s="165" t="s">
        <v>734</v>
      </c>
      <c r="D410" s="165" t="s">
        <v>130</v>
      </c>
      <c r="E410" s="166" t="s">
        <v>735</v>
      </c>
      <c r="F410" s="167" t="s">
        <v>736</v>
      </c>
      <c r="G410" s="168" t="s">
        <v>279</v>
      </c>
      <c r="H410" s="169" t="n">
        <v>170</v>
      </c>
      <c r="I410" s="170"/>
      <c r="J410" s="170" t="n">
        <f aca="false">ROUND(I410*H410,2)</f>
        <v>0</v>
      </c>
      <c r="K410" s="167" t="s">
        <v>134</v>
      </c>
      <c r="L410" s="27"/>
      <c r="M410" s="171"/>
      <c r="N410" s="172" t="s">
        <v>43</v>
      </c>
      <c r="O410" s="173" t="n">
        <v>0.284</v>
      </c>
      <c r="P410" s="173" t="n">
        <f aca="false">O410*H410</f>
        <v>48.28</v>
      </c>
      <c r="Q410" s="173" t="n">
        <v>0</v>
      </c>
      <c r="R410" s="173" t="n">
        <f aca="false">Q410*H410</f>
        <v>0</v>
      </c>
      <c r="S410" s="173" t="n">
        <v>0.0088</v>
      </c>
      <c r="T410" s="174" t="n">
        <f aca="false">S410*H410</f>
        <v>1.496</v>
      </c>
      <c r="AR410" s="10" t="s">
        <v>282</v>
      </c>
      <c r="AT410" s="10" t="s">
        <v>130</v>
      </c>
      <c r="AU410" s="10" t="s">
        <v>82</v>
      </c>
      <c r="AY410" s="10" t="s">
        <v>127</v>
      </c>
      <c r="BE410" s="175" t="n">
        <f aca="false">IF(N410="základní",J410,0)</f>
        <v>0</v>
      </c>
      <c r="BF410" s="175" t="n">
        <f aca="false">IF(N410="snížená",J410,0)</f>
        <v>0</v>
      </c>
      <c r="BG410" s="175" t="n">
        <f aca="false">IF(N410="zákl. přenesená",J410,0)</f>
        <v>0</v>
      </c>
      <c r="BH410" s="175" t="n">
        <f aca="false">IF(N410="sníž. přenesená",J410,0)</f>
        <v>0</v>
      </c>
      <c r="BI410" s="175" t="n">
        <f aca="false">IF(N410="nulová",J410,0)</f>
        <v>0</v>
      </c>
      <c r="BJ410" s="10" t="s">
        <v>80</v>
      </c>
      <c r="BK410" s="175" t="n">
        <f aca="false">ROUND(I410*H410,2)</f>
        <v>0</v>
      </c>
      <c r="BL410" s="10" t="s">
        <v>282</v>
      </c>
      <c r="BM410" s="10" t="s">
        <v>737</v>
      </c>
    </row>
    <row r="411" s="189" customFormat="true" ht="12" hidden="false" customHeight="false" outlineLevel="0" collapsed="false">
      <c r="B411" s="190"/>
      <c r="D411" s="176" t="s">
        <v>207</v>
      </c>
      <c r="E411" s="191"/>
      <c r="F411" s="192" t="s">
        <v>738</v>
      </c>
      <c r="H411" s="193" t="n">
        <v>170</v>
      </c>
      <c r="L411" s="190"/>
      <c r="M411" s="194"/>
      <c r="N411" s="195"/>
      <c r="O411" s="195"/>
      <c r="P411" s="195"/>
      <c r="Q411" s="195"/>
      <c r="R411" s="195"/>
      <c r="S411" s="195"/>
      <c r="T411" s="196"/>
      <c r="AT411" s="191" t="s">
        <v>207</v>
      </c>
      <c r="AU411" s="191" t="s">
        <v>82</v>
      </c>
      <c r="AV411" s="189" t="s">
        <v>82</v>
      </c>
      <c r="AW411" s="189" t="s">
        <v>35</v>
      </c>
      <c r="AX411" s="189" t="s">
        <v>80</v>
      </c>
      <c r="AY411" s="191" t="s">
        <v>127</v>
      </c>
    </row>
    <row r="412" s="26" customFormat="true" ht="16.5" hidden="false" customHeight="true" outlineLevel="0" collapsed="false">
      <c r="B412" s="164"/>
      <c r="C412" s="165" t="s">
        <v>739</v>
      </c>
      <c r="D412" s="165" t="s">
        <v>130</v>
      </c>
      <c r="E412" s="166" t="s">
        <v>740</v>
      </c>
      <c r="F412" s="167" t="s">
        <v>741</v>
      </c>
      <c r="G412" s="168" t="s">
        <v>257</v>
      </c>
      <c r="H412" s="169" t="n">
        <v>85</v>
      </c>
      <c r="I412" s="170"/>
      <c r="J412" s="170" t="n">
        <f aca="false">ROUND(I412*H412,2)</f>
        <v>0</v>
      </c>
      <c r="K412" s="167"/>
      <c r="L412" s="27"/>
      <c r="M412" s="171"/>
      <c r="N412" s="172" t="s">
        <v>43</v>
      </c>
      <c r="O412" s="173" t="n">
        <v>0.606</v>
      </c>
      <c r="P412" s="173" t="n">
        <f aca="false">O412*H412</f>
        <v>51.51</v>
      </c>
      <c r="Q412" s="173" t="n">
        <v>0.01946</v>
      </c>
      <c r="R412" s="173" t="n">
        <f aca="false">Q412*H412</f>
        <v>1.6541</v>
      </c>
      <c r="S412" s="173" t="n">
        <v>0</v>
      </c>
      <c r="T412" s="174" t="n">
        <f aca="false">S412*H412</f>
        <v>0</v>
      </c>
      <c r="AR412" s="10" t="s">
        <v>282</v>
      </c>
      <c r="AT412" s="10" t="s">
        <v>130</v>
      </c>
      <c r="AU412" s="10" t="s">
        <v>82</v>
      </c>
      <c r="AY412" s="10" t="s">
        <v>127</v>
      </c>
      <c r="BE412" s="175" t="n">
        <f aca="false">IF(N412="základní",J412,0)</f>
        <v>0</v>
      </c>
      <c r="BF412" s="175" t="n">
        <f aca="false">IF(N412="snížená",J412,0)</f>
        <v>0</v>
      </c>
      <c r="BG412" s="175" t="n">
        <f aca="false">IF(N412="zákl. přenesená",J412,0)</f>
        <v>0</v>
      </c>
      <c r="BH412" s="175" t="n">
        <f aca="false">IF(N412="sníž. přenesená",J412,0)</f>
        <v>0</v>
      </c>
      <c r="BI412" s="175" t="n">
        <f aca="false">IF(N412="nulová",J412,0)</f>
        <v>0</v>
      </c>
      <c r="BJ412" s="10" t="s">
        <v>80</v>
      </c>
      <c r="BK412" s="175" t="n">
        <f aca="false">ROUND(I412*H412,2)</f>
        <v>0</v>
      </c>
      <c r="BL412" s="10" t="s">
        <v>282</v>
      </c>
      <c r="BM412" s="10" t="s">
        <v>742</v>
      </c>
    </row>
    <row r="413" s="189" customFormat="true" ht="12" hidden="false" customHeight="false" outlineLevel="0" collapsed="false">
      <c r="B413" s="190"/>
      <c r="D413" s="176" t="s">
        <v>207</v>
      </c>
      <c r="E413" s="191"/>
      <c r="F413" s="192" t="s">
        <v>743</v>
      </c>
      <c r="H413" s="193" t="n">
        <v>85</v>
      </c>
      <c r="L413" s="190"/>
      <c r="M413" s="194"/>
      <c r="N413" s="195"/>
      <c r="O413" s="195"/>
      <c r="P413" s="195"/>
      <c r="Q413" s="195"/>
      <c r="R413" s="195"/>
      <c r="S413" s="195"/>
      <c r="T413" s="196"/>
      <c r="AT413" s="191" t="s">
        <v>207</v>
      </c>
      <c r="AU413" s="191" t="s">
        <v>82</v>
      </c>
      <c r="AV413" s="189" t="s">
        <v>82</v>
      </c>
      <c r="AW413" s="189" t="s">
        <v>35</v>
      </c>
      <c r="AX413" s="189" t="s">
        <v>80</v>
      </c>
      <c r="AY413" s="191" t="s">
        <v>127</v>
      </c>
    </row>
    <row r="414" s="26" customFormat="true" ht="16.5" hidden="false" customHeight="true" outlineLevel="0" collapsed="false">
      <c r="B414" s="164"/>
      <c r="C414" s="165" t="s">
        <v>744</v>
      </c>
      <c r="D414" s="165" t="s">
        <v>130</v>
      </c>
      <c r="E414" s="166" t="s">
        <v>745</v>
      </c>
      <c r="F414" s="167" t="s">
        <v>746</v>
      </c>
      <c r="G414" s="168" t="s">
        <v>218</v>
      </c>
      <c r="H414" s="169" t="n">
        <v>8.164</v>
      </c>
      <c r="I414" s="170"/>
      <c r="J414" s="170" t="n">
        <f aca="false">ROUND(I414*H414,2)</f>
        <v>0</v>
      </c>
      <c r="K414" s="167" t="s">
        <v>134</v>
      </c>
      <c r="L414" s="27"/>
      <c r="M414" s="171"/>
      <c r="N414" s="172" t="s">
        <v>43</v>
      </c>
      <c r="O414" s="173" t="n">
        <v>1.863</v>
      </c>
      <c r="P414" s="173" t="n">
        <f aca="false">O414*H414</f>
        <v>15.209532</v>
      </c>
      <c r="Q414" s="173" t="n">
        <v>0</v>
      </c>
      <c r="R414" s="173" t="n">
        <f aca="false">Q414*H414</f>
        <v>0</v>
      </c>
      <c r="S414" s="173" t="n">
        <v>0</v>
      </c>
      <c r="T414" s="174" t="n">
        <f aca="false">S414*H414</f>
        <v>0</v>
      </c>
      <c r="AR414" s="10" t="s">
        <v>282</v>
      </c>
      <c r="AT414" s="10" t="s">
        <v>130</v>
      </c>
      <c r="AU414" s="10" t="s">
        <v>82</v>
      </c>
      <c r="AY414" s="10" t="s">
        <v>127</v>
      </c>
      <c r="BE414" s="175" t="n">
        <f aca="false">IF(N414="základní",J414,0)</f>
        <v>0</v>
      </c>
      <c r="BF414" s="175" t="n">
        <f aca="false">IF(N414="snížená",J414,0)</f>
        <v>0</v>
      </c>
      <c r="BG414" s="175" t="n">
        <f aca="false">IF(N414="zákl. přenesená",J414,0)</f>
        <v>0</v>
      </c>
      <c r="BH414" s="175" t="n">
        <f aca="false">IF(N414="sníž. přenesená",J414,0)</f>
        <v>0</v>
      </c>
      <c r="BI414" s="175" t="n">
        <f aca="false">IF(N414="nulová",J414,0)</f>
        <v>0</v>
      </c>
      <c r="BJ414" s="10" t="s">
        <v>80</v>
      </c>
      <c r="BK414" s="175" t="n">
        <f aca="false">ROUND(I414*H414,2)</f>
        <v>0</v>
      </c>
      <c r="BL414" s="10" t="s">
        <v>282</v>
      </c>
      <c r="BM414" s="10" t="s">
        <v>747</v>
      </c>
    </row>
    <row r="415" s="151" customFormat="true" ht="29.85" hidden="false" customHeight="true" outlineLevel="0" collapsed="false">
      <c r="B415" s="152"/>
      <c r="D415" s="153" t="s">
        <v>71</v>
      </c>
      <c r="E415" s="162" t="s">
        <v>748</v>
      </c>
      <c r="F415" s="162" t="s">
        <v>749</v>
      </c>
      <c r="J415" s="163" t="n">
        <f aca="false">BK415</f>
        <v>0</v>
      </c>
      <c r="L415" s="152"/>
      <c r="M415" s="156"/>
      <c r="N415" s="157"/>
      <c r="O415" s="157"/>
      <c r="P415" s="158" t="n">
        <f aca="false">SUM(P416:P545)</f>
        <v>382.389273</v>
      </c>
      <c r="Q415" s="157"/>
      <c r="R415" s="158" t="n">
        <f aca="false">SUM(R416:R545)</f>
        <v>1.158609</v>
      </c>
      <c r="S415" s="157"/>
      <c r="T415" s="159" t="n">
        <f aca="false">SUM(T416:T545)</f>
        <v>2.35175</v>
      </c>
      <c r="AR415" s="153" t="s">
        <v>82</v>
      </c>
      <c r="AT415" s="160" t="s">
        <v>71</v>
      </c>
      <c r="AU415" s="160" t="s">
        <v>80</v>
      </c>
      <c r="AY415" s="153" t="s">
        <v>127</v>
      </c>
      <c r="BK415" s="161" t="n">
        <f aca="false">SUM(BK416:BK545)</f>
        <v>0</v>
      </c>
    </row>
    <row r="416" s="26" customFormat="true" ht="16.5" hidden="false" customHeight="true" outlineLevel="0" collapsed="false">
      <c r="B416" s="164"/>
      <c r="C416" s="165" t="s">
        <v>750</v>
      </c>
      <c r="D416" s="165" t="s">
        <v>130</v>
      </c>
      <c r="E416" s="166" t="s">
        <v>751</v>
      </c>
      <c r="F416" s="167" t="s">
        <v>752</v>
      </c>
      <c r="G416" s="168" t="s">
        <v>257</v>
      </c>
      <c r="H416" s="169" t="n">
        <v>300</v>
      </c>
      <c r="I416" s="170"/>
      <c r="J416" s="170" t="n">
        <f aca="false">ROUND(I416*H416,2)</f>
        <v>0</v>
      </c>
      <c r="K416" s="167" t="s">
        <v>134</v>
      </c>
      <c r="L416" s="27"/>
      <c r="M416" s="171"/>
      <c r="N416" s="172" t="s">
        <v>43</v>
      </c>
      <c r="O416" s="173" t="n">
        <v>0.36</v>
      </c>
      <c r="P416" s="173" t="n">
        <f aca="false">O416*H416</f>
        <v>108</v>
      </c>
      <c r="Q416" s="173" t="n">
        <v>0</v>
      </c>
      <c r="R416" s="173" t="n">
        <f aca="false">Q416*H416</f>
        <v>0</v>
      </c>
      <c r="S416" s="173" t="n">
        <v>0.00594</v>
      </c>
      <c r="T416" s="174" t="n">
        <f aca="false">S416*H416</f>
        <v>1.782</v>
      </c>
      <c r="AR416" s="10" t="s">
        <v>282</v>
      </c>
      <c r="AT416" s="10" t="s">
        <v>130</v>
      </c>
      <c r="AU416" s="10" t="s">
        <v>82</v>
      </c>
      <c r="AY416" s="10" t="s">
        <v>127</v>
      </c>
      <c r="BE416" s="175" t="n">
        <f aca="false">IF(N416="základní",J416,0)</f>
        <v>0</v>
      </c>
      <c r="BF416" s="175" t="n">
        <f aca="false">IF(N416="snížená",J416,0)</f>
        <v>0</v>
      </c>
      <c r="BG416" s="175" t="n">
        <f aca="false">IF(N416="zákl. přenesená",J416,0)</f>
        <v>0</v>
      </c>
      <c r="BH416" s="175" t="n">
        <f aca="false">IF(N416="sníž. přenesená",J416,0)</f>
        <v>0</v>
      </c>
      <c r="BI416" s="175" t="n">
        <f aca="false">IF(N416="nulová",J416,0)</f>
        <v>0</v>
      </c>
      <c r="BJ416" s="10" t="s">
        <v>80</v>
      </c>
      <c r="BK416" s="175" t="n">
        <f aca="false">ROUND(I416*H416,2)</f>
        <v>0</v>
      </c>
      <c r="BL416" s="10" t="s">
        <v>282</v>
      </c>
      <c r="BM416" s="10" t="s">
        <v>753</v>
      </c>
    </row>
    <row r="417" s="182" customFormat="true" ht="12" hidden="false" customHeight="false" outlineLevel="0" collapsed="false">
      <c r="B417" s="183"/>
      <c r="D417" s="176" t="s">
        <v>207</v>
      </c>
      <c r="E417" s="184"/>
      <c r="F417" s="185" t="s">
        <v>208</v>
      </c>
      <c r="H417" s="184"/>
      <c r="L417" s="183"/>
      <c r="M417" s="186"/>
      <c r="N417" s="187"/>
      <c r="O417" s="187"/>
      <c r="P417" s="187"/>
      <c r="Q417" s="187"/>
      <c r="R417" s="187"/>
      <c r="S417" s="187"/>
      <c r="T417" s="188"/>
      <c r="AT417" s="184" t="s">
        <v>207</v>
      </c>
      <c r="AU417" s="184" t="s">
        <v>82</v>
      </c>
      <c r="AV417" s="182" t="s">
        <v>80</v>
      </c>
      <c r="AW417" s="182" t="s">
        <v>35</v>
      </c>
      <c r="AX417" s="182" t="s">
        <v>72</v>
      </c>
      <c r="AY417" s="184" t="s">
        <v>127</v>
      </c>
    </row>
    <row r="418" s="189" customFormat="true" ht="12" hidden="false" customHeight="false" outlineLevel="0" collapsed="false">
      <c r="B418" s="190"/>
      <c r="D418" s="176" t="s">
        <v>207</v>
      </c>
      <c r="E418" s="191"/>
      <c r="F418" s="192" t="s">
        <v>754</v>
      </c>
      <c r="H418" s="193" t="n">
        <v>55</v>
      </c>
      <c r="L418" s="190"/>
      <c r="M418" s="194"/>
      <c r="N418" s="195"/>
      <c r="O418" s="195"/>
      <c r="P418" s="195"/>
      <c r="Q418" s="195"/>
      <c r="R418" s="195"/>
      <c r="S418" s="195"/>
      <c r="T418" s="196"/>
      <c r="AT418" s="191" t="s">
        <v>207</v>
      </c>
      <c r="AU418" s="191" t="s">
        <v>82</v>
      </c>
      <c r="AV418" s="189" t="s">
        <v>82</v>
      </c>
      <c r="AW418" s="189" t="s">
        <v>35</v>
      </c>
      <c r="AX418" s="189" t="s">
        <v>72</v>
      </c>
      <c r="AY418" s="191" t="s">
        <v>127</v>
      </c>
    </row>
    <row r="419" s="182" customFormat="true" ht="12" hidden="false" customHeight="false" outlineLevel="0" collapsed="false">
      <c r="B419" s="183"/>
      <c r="D419" s="176" t="s">
        <v>207</v>
      </c>
      <c r="E419" s="184"/>
      <c r="F419" s="185" t="s">
        <v>309</v>
      </c>
      <c r="H419" s="184"/>
      <c r="L419" s="183"/>
      <c r="M419" s="186"/>
      <c r="N419" s="187"/>
      <c r="O419" s="187"/>
      <c r="P419" s="187"/>
      <c r="Q419" s="187"/>
      <c r="R419" s="187"/>
      <c r="S419" s="187"/>
      <c r="T419" s="188"/>
      <c r="AT419" s="184" t="s">
        <v>207</v>
      </c>
      <c r="AU419" s="184" t="s">
        <v>82</v>
      </c>
      <c r="AV419" s="182" t="s">
        <v>80</v>
      </c>
      <c r="AW419" s="182" t="s">
        <v>35</v>
      </c>
      <c r="AX419" s="182" t="s">
        <v>72</v>
      </c>
      <c r="AY419" s="184" t="s">
        <v>127</v>
      </c>
    </row>
    <row r="420" s="189" customFormat="true" ht="12" hidden="false" customHeight="false" outlineLevel="0" collapsed="false">
      <c r="B420" s="190"/>
      <c r="D420" s="176" t="s">
        <v>207</v>
      </c>
      <c r="E420" s="191"/>
      <c r="F420" s="192" t="s">
        <v>755</v>
      </c>
      <c r="H420" s="193" t="n">
        <v>65</v>
      </c>
      <c r="L420" s="190"/>
      <c r="M420" s="194"/>
      <c r="N420" s="195"/>
      <c r="O420" s="195"/>
      <c r="P420" s="195"/>
      <c r="Q420" s="195"/>
      <c r="R420" s="195"/>
      <c r="S420" s="195"/>
      <c r="T420" s="196"/>
      <c r="AT420" s="191" t="s">
        <v>207</v>
      </c>
      <c r="AU420" s="191" t="s">
        <v>82</v>
      </c>
      <c r="AV420" s="189" t="s">
        <v>82</v>
      </c>
      <c r="AW420" s="189" t="s">
        <v>35</v>
      </c>
      <c r="AX420" s="189" t="s">
        <v>72</v>
      </c>
      <c r="AY420" s="191" t="s">
        <v>127</v>
      </c>
    </row>
    <row r="421" s="189" customFormat="true" ht="12" hidden="false" customHeight="false" outlineLevel="0" collapsed="false">
      <c r="B421" s="190"/>
      <c r="D421" s="176" t="s">
        <v>207</v>
      </c>
      <c r="E421" s="191"/>
      <c r="F421" s="192" t="s">
        <v>756</v>
      </c>
      <c r="H421" s="193" t="n">
        <v>16</v>
      </c>
      <c r="L421" s="190"/>
      <c r="M421" s="194"/>
      <c r="N421" s="195"/>
      <c r="O421" s="195"/>
      <c r="P421" s="195"/>
      <c r="Q421" s="195"/>
      <c r="R421" s="195"/>
      <c r="S421" s="195"/>
      <c r="T421" s="196"/>
      <c r="AT421" s="191" t="s">
        <v>207</v>
      </c>
      <c r="AU421" s="191" t="s">
        <v>82</v>
      </c>
      <c r="AV421" s="189" t="s">
        <v>82</v>
      </c>
      <c r="AW421" s="189" t="s">
        <v>35</v>
      </c>
      <c r="AX421" s="189" t="s">
        <v>72</v>
      </c>
      <c r="AY421" s="191" t="s">
        <v>127</v>
      </c>
    </row>
    <row r="422" s="189" customFormat="true" ht="12" hidden="false" customHeight="false" outlineLevel="0" collapsed="false">
      <c r="B422" s="190"/>
      <c r="D422" s="176" t="s">
        <v>207</v>
      </c>
      <c r="E422" s="191"/>
      <c r="F422" s="192" t="s">
        <v>757</v>
      </c>
      <c r="H422" s="193" t="n">
        <v>53</v>
      </c>
      <c r="L422" s="190"/>
      <c r="M422" s="194"/>
      <c r="N422" s="195"/>
      <c r="O422" s="195"/>
      <c r="P422" s="195"/>
      <c r="Q422" s="195"/>
      <c r="R422" s="195"/>
      <c r="S422" s="195"/>
      <c r="T422" s="196"/>
      <c r="AT422" s="191" t="s">
        <v>207</v>
      </c>
      <c r="AU422" s="191" t="s">
        <v>82</v>
      </c>
      <c r="AV422" s="189" t="s">
        <v>82</v>
      </c>
      <c r="AW422" s="189" t="s">
        <v>35</v>
      </c>
      <c r="AX422" s="189" t="s">
        <v>72</v>
      </c>
      <c r="AY422" s="191" t="s">
        <v>127</v>
      </c>
    </row>
    <row r="423" s="189" customFormat="true" ht="12" hidden="false" customHeight="false" outlineLevel="0" collapsed="false">
      <c r="B423" s="190"/>
      <c r="D423" s="176" t="s">
        <v>207</v>
      </c>
      <c r="E423" s="191"/>
      <c r="F423" s="192" t="s">
        <v>758</v>
      </c>
      <c r="H423" s="193" t="n">
        <v>29</v>
      </c>
      <c r="L423" s="190"/>
      <c r="M423" s="194"/>
      <c r="N423" s="195"/>
      <c r="O423" s="195"/>
      <c r="P423" s="195"/>
      <c r="Q423" s="195"/>
      <c r="R423" s="195"/>
      <c r="S423" s="195"/>
      <c r="T423" s="196"/>
      <c r="AT423" s="191" t="s">
        <v>207</v>
      </c>
      <c r="AU423" s="191" t="s">
        <v>82</v>
      </c>
      <c r="AV423" s="189" t="s">
        <v>82</v>
      </c>
      <c r="AW423" s="189" t="s">
        <v>35</v>
      </c>
      <c r="AX423" s="189" t="s">
        <v>72</v>
      </c>
      <c r="AY423" s="191" t="s">
        <v>127</v>
      </c>
    </row>
    <row r="424" s="189" customFormat="true" ht="12" hidden="false" customHeight="false" outlineLevel="0" collapsed="false">
      <c r="B424" s="190"/>
      <c r="D424" s="176" t="s">
        <v>207</v>
      </c>
      <c r="E424" s="191"/>
      <c r="F424" s="192" t="s">
        <v>759</v>
      </c>
      <c r="H424" s="193" t="n">
        <v>58</v>
      </c>
      <c r="L424" s="190"/>
      <c r="M424" s="194"/>
      <c r="N424" s="195"/>
      <c r="O424" s="195"/>
      <c r="P424" s="195"/>
      <c r="Q424" s="195"/>
      <c r="R424" s="195"/>
      <c r="S424" s="195"/>
      <c r="T424" s="196"/>
      <c r="AT424" s="191" t="s">
        <v>207</v>
      </c>
      <c r="AU424" s="191" t="s">
        <v>82</v>
      </c>
      <c r="AV424" s="189" t="s">
        <v>82</v>
      </c>
      <c r="AW424" s="189" t="s">
        <v>35</v>
      </c>
      <c r="AX424" s="189" t="s">
        <v>72</v>
      </c>
      <c r="AY424" s="191" t="s">
        <v>127</v>
      </c>
    </row>
    <row r="425" s="189" customFormat="true" ht="12" hidden="false" customHeight="false" outlineLevel="0" collapsed="false">
      <c r="B425" s="190"/>
      <c r="D425" s="176" t="s">
        <v>207</v>
      </c>
      <c r="E425" s="191"/>
      <c r="F425" s="192" t="s">
        <v>760</v>
      </c>
      <c r="H425" s="193" t="n">
        <v>24</v>
      </c>
      <c r="L425" s="190"/>
      <c r="M425" s="194"/>
      <c r="N425" s="195"/>
      <c r="O425" s="195"/>
      <c r="P425" s="195"/>
      <c r="Q425" s="195"/>
      <c r="R425" s="195"/>
      <c r="S425" s="195"/>
      <c r="T425" s="196"/>
      <c r="AT425" s="191" t="s">
        <v>207</v>
      </c>
      <c r="AU425" s="191" t="s">
        <v>82</v>
      </c>
      <c r="AV425" s="189" t="s">
        <v>82</v>
      </c>
      <c r="AW425" s="189" t="s">
        <v>35</v>
      </c>
      <c r="AX425" s="189" t="s">
        <v>72</v>
      </c>
      <c r="AY425" s="191" t="s">
        <v>127</v>
      </c>
    </row>
    <row r="426" s="197" customFormat="true" ht="12" hidden="false" customHeight="false" outlineLevel="0" collapsed="false">
      <c r="B426" s="198"/>
      <c r="D426" s="176" t="s">
        <v>207</v>
      </c>
      <c r="E426" s="199"/>
      <c r="F426" s="200" t="s">
        <v>227</v>
      </c>
      <c r="H426" s="201" t="n">
        <v>300</v>
      </c>
      <c r="L426" s="198"/>
      <c r="M426" s="202"/>
      <c r="N426" s="203"/>
      <c r="O426" s="203"/>
      <c r="P426" s="203"/>
      <c r="Q426" s="203"/>
      <c r="R426" s="203"/>
      <c r="S426" s="203"/>
      <c r="T426" s="204"/>
      <c r="AT426" s="199" t="s">
        <v>207</v>
      </c>
      <c r="AU426" s="199" t="s">
        <v>82</v>
      </c>
      <c r="AV426" s="197" t="s">
        <v>146</v>
      </c>
      <c r="AW426" s="197" t="s">
        <v>35</v>
      </c>
      <c r="AX426" s="197" t="s">
        <v>80</v>
      </c>
      <c r="AY426" s="199" t="s">
        <v>127</v>
      </c>
    </row>
    <row r="427" s="26" customFormat="true" ht="16.5" hidden="false" customHeight="true" outlineLevel="0" collapsed="false">
      <c r="B427" s="164"/>
      <c r="C427" s="165" t="s">
        <v>761</v>
      </c>
      <c r="D427" s="165" t="s">
        <v>130</v>
      </c>
      <c r="E427" s="166" t="s">
        <v>762</v>
      </c>
      <c r="F427" s="167" t="s">
        <v>763</v>
      </c>
      <c r="G427" s="168" t="s">
        <v>279</v>
      </c>
      <c r="H427" s="169" t="n">
        <v>21</v>
      </c>
      <c r="I427" s="170"/>
      <c r="J427" s="170" t="n">
        <f aca="false">ROUND(I427*H427,2)</f>
        <v>0</v>
      </c>
      <c r="K427" s="167" t="s">
        <v>134</v>
      </c>
      <c r="L427" s="27"/>
      <c r="M427" s="171"/>
      <c r="N427" s="172" t="s">
        <v>43</v>
      </c>
      <c r="O427" s="173" t="n">
        <v>0.153</v>
      </c>
      <c r="P427" s="173" t="n">
        <f aca="false">O427*H427</f>
        <v>3.213</v>
      </c>
      <c r="Q427" s="173" t="n">
        <v>0</v>
      </c>
      <c r="R427" s="173" t="n">
        <f aca="false">Q427*H427</f>
        <v>0</v>
      </c>
      <c r="S427" s="173" t="n">
        <v>0.00187</v>
      </c>
      <c r="T427" s="174" t="n">
        <f aca="false">S427*H427</f>
        <v>0.03927</v>
      </c>
      <c r="AR427" s="10" t="s">
        <v>282</v>
      </c>
      <c r="AT427" s="10" t="s">
        <v>130</v>
      </c>
      <c r="AU427" s="10" t="s">
        <v>82</v>
      </c>
      <c r="AY427" s="10" t="s">
        <v>127</v>
      </c>
      <c r="BE427" s="175" t="n">
        <f aca="false">IF(N427="základní",J427,0)</f>
        <v>0</v>
      </c>
      <c r="BF427" s="175" t="n">
        <f aca="false">IF(N427="snížená",J427,0)</f>
        <v>0</v>
      </c>
      <c r="BG427" s="175" t="n">
        <f aca="false">IF(N427="zákl. přenesená",J427,0)</f>
        <v>0</v>
      </c>
      <c r="BH427" s="175" t="n">
        <f aca="false">IF(N427="sníž. přenesená",J427,0)</f>
        <v>0</v>
      </c>
      <c r="BI427" s="175" t="n">
        <f aca="false">IF(N427="nulová",J427,0)</f>
        <v>0</v>
      </c>
      <c r="BJ427" s="10" t="s">
        <v>80</v>
      </c>
      <c r="BK427" s="175" t="n">
        <f aca="false">ROUND(I427*H427,2)</f>
        <v>0</v>
      </c>
      <c r="BL427" s="10" t="s">
        <v>282</v>
      </c>
      <c r="BM427" s="10" t="s">
        <v>764</v>
      </c>
    </row>
    <row r="428" s="182" customFormat="true" ht="12" hidden="false" customHeight="false" outlineLevel="0" collapsed="false">
      <c r="B428" s="183"/>
      <c r="D428" s="176" t="s">
        <v>207</v>
      </c>
      <c r="E428" s="184"/>
      <c r="F428" s="185" t="s">
        <v>208</v>
      </c>
      <c r="H428" s="184"/>
      <c r="L428" s="183"/>
      <c r="M428" s="186"/>
      <c r="N428" s="187"/>
      <c r="O428" s="187"/>
      <c r="P428" s="187"/>
      <c r="Q428" s="187"/>
      <c r="R428" s="187"/>
      <c r="S428" s="187"/>
      <c r="T428" s="188"/>
      <c r="AT428" s="184" t="s">
        <v>207</v>
      </c>
      <c r="AU428" s="184" t="s">
        <v>82</v>
      </c>
      <c r="AV428" s="182" t="s">
        <v>80</v>
      </c>
      <c r="AW428" s="182" t="s">
        <v>35</v>
      </c>
      <c r="AX428" s="182" t="s">
        <v>72</v>
      </c>
      <c r="AY428" s="184" t="s">
        <v>127</v>
      </c>
    </row>
    <row r="429" s="189" customFormat="true" ht="12" hidden="false" customHeight="false" outlineLevel="0" collapsed="false">
      <c r="B429" s="190"/>
      <c r="D429" s="176" t="s">
        <v>207</v>
      </c>
      <c r="E429" s="191"/>
      <c r="F429" s="192" t="s">
        <v>765</v>
      </c>
      <c r="H429" s="193" t="n">
        <v>21</v>
      </c>
      <c r="L429" s="190"/>
      <c r="M429" s="194"/>
      <c r="N429" s="195"/>
      <c r="O429" s="195"/>
      <c r="P429" s="195"/>
      <c r="Q429" s="195"/>
      <c r="R429" s="195"/>
      <c r="S429" s="195"/>
      <c r="T429" s="196"/>
      <c r="AT429" s="191" t="s">
        <v>207</v>
      </c>
      <c r="AU429" s="191" t="s">
        <v>82</v>
      </c>
      <c r="AV429" s="189" t="s">
        <v>82</v>
      </c>
      <c r="AW429" s="189" t="s">
        <v>35</v>
      </c>
      <c r="AX429" s="189" t="s">
        <v>72</v>
      </c>
      <c r="AY429" s="191" t="s">
        <v>127</v>
      </c>
    </row>
    <row r="430" s="197" customFormat="true" ht="12" hidden="false" customHeight="false" outlineLevel="0" collapsed="false">
      <c r="B430" s="198"/>
      <c r="D430" s="176" t="s">
        <v>207</v>
      </c>
      <c r="E430" s="199"/>
      <c r="F430" s="200" t="s">
        <v>227</v>
      </c>
      <c r="H430" s="201" t="n">
        <v>21</v>
      </c>
      <c r="L430" s="198"/>
      <c r="M430" s="202"/>
      <c r="N430" s="203"/>
      <c r="O430" s="203"/>
      <c r="P430" s="203"/>
      <c r="Q430" s="203"/>
      <c r="R430" s="203"/>
      <c r="S430" s="203"/>
      <c r="T430" s="204"/>
      <c r="AT430" s="199" t="s">
        <v>207</v>
      </c>
      <c r="AU430" s="199" t="s">
        <v>82</v>
      </c>
      <c r="AV430" s="197" t="s">
        <v>146</v>
      </c>
      <c r="AW430" s="197" t="s">
        <v>35</v>
      </c>
      <c r="AX430" s="197" t="s">
        <v>80</v>
      </c>
      <c r="AY430" s="199" t="s">
        <v>127</v>
      </c>
    </row>
    <row r="431" s="26" customFormat="true" ht="16.5" hidden="false" customHeight="true" outlineLevel="0" collapsed="false">
      <c r="B431" s="164"/>
      <c r="C431" s="165" t="s">
        <v>766</v>
      </c>
      <c r="D431" s="165" t="s">
        <v>130</v>
      </c>
      <c r="E431" s="166" t="s">
        <v>767</v>
      </c>
      <c r="F431" s="167" t="s">
        <v>768</v>
      </c>
      <c r="G431" s="168" t="s">
        <v>240</v>
      </c>
      <c r="H431" s="169" t="n">
        <v>7</v>
      </c>
      <c r="I431" s="170"/>
      <c r="J431" s="170" t="n">
        <f aca="false">ROUND(I431*H431,2)</f>
        <v>0</v>
      </c>
      <c r="K431" s="167" t="s">
        <v>134</v>
      </c>
      <c r="L431" s="27"/>
      <c r="M431" s="171"/>
      <c r="N431" s="172" t="s">
        <v>43</v>
      </c>
      <c r="O431" s="173" t="n">
        <v>0.44</v>
      </c>
      <c r="P431" s="173" t="n">
        <f aca="false">O431*H431</f>
        <v>3.08</v>
      </c>
      <c r="Q431" s="173" t="n">
        <v>0</v>
      </c>
      <c r="R431" s="173" t="n">
        <f aca="false">Q431*H431</f>
        <v>0</v>
      </c>
      <c r="S431" s="173" t="n">
        <v>0.00906</v>
      </c>
      <c r="T431" s="174" t="n">
        <f aca="false">S431*H431</f>
        <v>0.06342</v>
      </c>
      <c r="AR431" s="10" t="s">
        <v>282</v>
      </c>
      <c r="AT431" s="10" t="s">
        <v>130</v>
      </c>
      <c r="AU431" s="10" t="s">
        <v>82</v>
      </c>
      <c r="AY431" s="10" t="s">
        <v>127</v>
      </c>
      <c r="BE431" s="175" t="n">
        <f aca="false">IF(N431="základní",J431,0)</f>
        <v>0</v>
      </c>
      <c r="BF431" s="175" t="n">
        <f aca="false">IF(N431="snížená",J431,0)</f>
        <v>0</v>
      </c>
      <c r="BG431" s="175" t="n">
        <f aca="false">IF(N431="zákl. přenesená",J431,0)</f>
        <v>0</v>
      </c>
      <c r="BH431" s="175" t="n">
        <f aca="false">IF(N431="sníž. přenesená",J431,0)</f>
        <v>0</v>
      </c>
      <c r="BI431" s="175" t="n">
        <f aca="false">IF(N431="nulová",J431,0)</f>
        <v>0</v>
      </c>
      <c r="BJ431" s="10" t="s">
        <v>80</v>
      </c>
      <c r="BK431" s="175" t="n">
        <f aca="false">ROUND(I431*H431,2)</f>
        <v>0</v>
      </c>
      <c r="BL431" s="10" t="s">
        <v>282</v>
      </c>
      <c r="BM431" s="10" t="s">
        <v>769</v>
      </c>
    </row>
    <row r="432" s="182" customFormat="true" ht="12" hidden="false" customHeight="false" outlineLevel="0" collapsed="false">
      <c r="B432" s="183"/>
      <c r="D432" s="176" t="s">
        <v>207</v>
      </c>
      <c r="E432" s="184"/>
      <c r="F432" s="185" t="s">
        <v>208</v>
      </c>
      <c r="H432" s="184"/>
      <c r="L432" s="183"/>
      <c r="M432" s="186"/>
      <c r="N432" s="187"/>
      <c r="O432" s="187"/>
      <c r="P432" s="187"/>
      <c r="Q432" s="187"/>
      <c r="R432" s="187"/>
      <c r="S432" s="187"/>
      <c r="T432" s="188"/>
      <c r="AT432" s="184" t="s">
        <v>207</v>
      </c>
      <c r="AU432" s="184" t="s">
        <v>82</v>
      </c>
      <c r="AV432" s="182" t="s">
        <v>80</v>
      </c>
      <c r="AW432" s="182" t="s">
        <v>35</v>
      </c>
      <c r="AX432" s="182" t="s">
        <v>72</v>
      </c>
      <c r="AY432" s="184" t="s">
        <v>127</v>
      </c>
    </row>
    <row r="433" s="189" customFormat="true" ht="12" hidden="false" customHeight="false" outlineLevel="0" collapsed="false">
      <c r="B433" s="190"/>
      <c r="D433" s="176" t="s">
        <v>207</v>
      </c>
      <c r="E433" s="191"/>
      <c r="F433" s="192" t="s">
        <v>770</v>
      </c>
      <c r="H433" s="193" t="n">
        <v>3</v>
      </c>
      <c r="L433" s="190"/>
      <c r="M433" s="194"/>
      <c r="N433" s="195"/>
      <c r="O433" s="195"/>
      <c r="P433" s="195"/>
      <c r="Q433" s="195"/>
      <c r="R433" s="195"/>
      <c r="S433" s="195"/>
      <c r="T433" s="196"/>
      <c r="AT433" s="191" t="s">
        <v>207</v>
      </c>
      <c r="AU433" s="191" t="s">
        <v>82</v>
      </c>
      <c r="AV433" s="189" t="s">
        <v>82</v>
      </c>
      <c r="AW433" s="189" t="s">
        <v>35</v>
      </c>
      <c r="AX433" s="189" t="s">
        <v>72</v>
      </c>
      <c r="AY433" s="191" t="s">
        <v>127</v>
      </c>
    </row>
    <row r="434" s="182" customFormat="true" ht="12" hidden="false" customHeight="false" outlineLevel="0" collapsed="false">
      <c r="B434" s="183"/>
      <c r="D434" s="176" t="s">
        <v>207</v>
      </c>
      <c r="E434" s="184"/>
      <c r="F434" s="185" t="s">
        <v>309</v>
      </c>
      <c r="H434" s="184"/>
      <c r="L434" s="183"/>
      <c r="M434" s="186"/>
      <c r="N434" s="187"/>
      <c r="O434" s="187"/>
      <c r="P434" s="187"/>
      <c r="Q434" s="187"/>
      <c r="R434" s="187"/>
      <c r="S434" s="187"/>
      <c r="T434" s="188"/>
      <c r="AT434" s="184" t="s">
        <v>207</v>
      </c>
      <c r="AU434" s="184" t="s">
        <v>82</v>
      </c>
      <c r="AV434" s="182" t="s">
        <v>80</v>
      </c>
      <c r="AW434" s="182" t="s">
        <v>35</v>
      </c>
      <c r="AX434" s="182" t="s">
        <v>72</v>
      </c>
      <c r="AY434" s="184" t="s">
        <v>127</v>
      </c>
    </row>
    <row r="435" s="189" customFormat="true" ht="12" hidden="false" customHeight="false" outlineLevel="0" collapsed="false">
      <c r="B435" s="190"/>
      <c r="D435" s="176" t="s">
        <v>207</v>
      </c>
      <c r="E435" s="191"/>
      <c r="F435" s="192" t="s">
        <v>771</v>
      </c>
      <c r="H435" s="193" t="n">
        <v>4</v>
      </c>
      <c r="L435" s="190"/>
      <c r="M435" s="194"/>
      <c r="N435" s="195"/>
      <c r="O435" s="195"/>
      <c r="P435" s="195"/>
      <c r="Q435" s="195"/>
      <c r="R435" s="195"/>
      <c r="S435" s="195"/>
      <c r="T435" s="196"/>
      <c r="AT435" s="191" t="s">
        <v>207</v>
      </c>
      <c r="AU435" s="191" t="s">
        <v>82</v>
      </c>
      <c r="AV435" s="189" t="s">
        <v>82</v>
      </c>
      <c r="AW435" s="189" t="s">
        <v>35</v>
      </c>
      <c r="AX435" s="189" t="s">
        <v>72</v>
      </c>
      <c r="AY435" s="191" t="s">
        <v>127</v>
      </c>
    </row>
    <row r="436" s="197" customFormat="true" ht="12" hidden="false" customHeight="false" outlineLevel="0" collapsed="false">
      <c r="B436" s="198"/>
      <c r="D436" s="176" t="s">
        <v>207</v>
      </c>
      <c r="E436" s="199"/>
      <c r="F436" s="200" t="s">
        <v>227</v>
      </c>
      <c r="H436" s="201" t="n">
        <v>7</v>
      </c>
      <c r="L436" s="198"/>
      <c r="M436" s="202"/>
      <c r="N436" s="203"/>
      <c r="O436" s="203"/>
      <c r="P436" s="203"/>
      <c r="Q436" s="203"/>
      <c r="R436" s="203"/>
      <c r="S436" s="203"/>
      <c r="T436" s="204"/>
      <c r="AT436" s="199" t="s">
        <v>207</v>
      </c>
      <c r="AU436" s="199" t="s">
        <v>82</v>
      </c>
      <c r="AV436" s="197" t="s">
        <v>146</v>
      </c>
      <c r="AW436" s="197" t="s">
        <v>35</v>
      </c>
      <c r="AX436" s="197" t="s">
        <v>80</v>
      </c>
      <c r="AY436" s="199" t="s">
        <v>127</v>
      </c>
    </row>
    <row r="437" s="26" customFormat="true" ht="16.5" hidden="false" customHeight="true" outlineLevel="0" collapsed="false">
      <c r="B437" s="164"/>
      <c r="C437" s="165" t="s">
        <v>772</v>
      </c>
      <c r="D437" s="165" t="s">
        <v>130</v>
      </c>
      <c r="E437" s="166" t="s">
        <v>773</v>
      </c>
      <c r="F437" s="167" t="s">
        <v>774</v>
      </c>
      <c r="G437" s="168" t="s">
        <v>279</v>
      </c>
      <c r="H437" s="169" t="n">
        <v>77.2</v>
      </c>
      <c r="I437" s="170"/>
      <c r="J437" s="170" t="n">
        <f aca="false">ROUND(I437*H437,2)</f>
        <v>0</v>
      </c>
      <c r="K437" s="167" t="s">
        <v>134</v>
      </c>
      <c r="L437" s="27"/>
      <c r="M437" s="171"/>
      <c r="N437" s="172" t="s">
        <v>43</v>
      </c>
      <c r="O437" s="173" t="n">
        <v>0.52</v>
      </c>
      <c r="P437" s="173" t="n">
        <f aca="false">O437*H437</f>
        <v>40.144</v>
      </c>
      <c r="Q437" s="173" t="n">
        <v>0</v>
      </c>
      <c r="R437" s="173" t="n">
        <f aca="false">Q437*H437</f>
        <v>0</v>
      </c>
      <c r="S437" s="173" t="n">
        <v>0.00605</v>
      </c>
      <c r="T437" s="174" t="n">
        <f aca="false">S437*H437</f>
        <v>0.46706</v>
      </c>
      <c r="AR437" s="10" t="s">
        <v>282</v>
      </c>
      <c r="AT437" s="10" t="s">
        <v>130</v>
      </c>
      <c r="AU437" s="10" t="s">
        <v>82</v>
      </c>
      <c r="AY437" s="10" t="s">
        <v>127</v>
      </c>
      <c r="BE437" s="175" t="n">
        <f aca="false">IF(N437="základní",J437,0)</f>
        <v>0</v>
      </c>
      <c r="BF437" s="175" t="n">
        <f aca="false">IF(N437="snížená",J437,0)</f>
        <v>0</v>
      </c>
      <c r="BG437" s="175" t="n">
        <f aca="false">IF(N437="zákl. přenesená",J437,0)</f>
        <v>0</v>
      </c>
      <c r="BH437" s="175" t="n">
        <f aca="false">IF(N437="sníž. přenesená",J437,0)</f>
        <v>0</v>
      </c>
      <c r="BI437" s="175" t="n">
        <f aca="false">IF(N437="nulová",J437,0)</f>
        <v>0</v>
      </c>
      <c r="BJ437" s="10" t="s">
        <v>80</v>
      </c>
      <c r="BK437" s="175" t="n">
        <f aca="false">ROUND(I437*H437,2)</f>
        <v>0</v>
      </c>
      <c r="BL437" s="10" t="s">
        <v>282</v>
      </c>
      <c r="BM437" s="10" t="s">
        <v>775</v>
      </c>
    </row>
    <row r="438" s="182" customFormat="true" ht="12" hidden="false" customHeight="false" outlineLevel="0" collapsed="false">
      <c r="B438" s="183"/>
      <c r="D438" s="176" t="s">
        <v>207</v>
      </c>
      <c r="E438" s="184"/>
      <c r="F438" s="185" t="s">
        <v>208</v>
      </c>
      <c r="H438" s="184"/>
      <c r="L438" s="183"/>
      <c r="M438" s="186"/>
      <c r="N438" s="187"/>
      <c r="O438" s="187"/>
      <c r="P438" s="187"/>
      <c r="Q438" s="187"/>
      <c r="R438" s="187"/>
      <c r="S438" s="187"/>
      <c r="T438" s="188"/>
      <c r="AT438" s="184" t="s">
        <v>207</v>
      </c>
      <c r="AU438" s="184" t="s">
        <v>82</v>
      </c>
      <c r="AV438" s="182" t="s">
        <v>80</v>
      </c>
      <c r="AW438" s="182" t="s">
        <v>35</v>
      </c>
      <c r="AX438" s="182" t="s">
        <v>72</v>
      </c>
      <c r="AY438" s="184" t="s">
        <v>127</v>
      </c>
    </row>
    <row r="439" s="189" customFormat="true" ht="12" hidden="false" customHeight="false" outlineLevel="0" collapsed="false">
      <c r="B439" s="190"/>
      <c r="D439" s="176" t="s">
        <v>207</v>
      </c>
      <c r="E439" s="191"/>
      <c r="F439" s="192" t="s">
        <v>776</v>
      </c>
      <c r="H439" s="193" t="n">
        <v>32</v>
      </c>
      <c r="L439" s="190"/>
      <c r="M439" s="194"/>
      <c r="N439" s="195"/>
      <c r="O439" s="195"/>
      <c r="P439" s="195"/>
      <c r="Q439" s="195"/>
      <c r="R439" s="195"/>
      <c r="S439" s="195"/>
      <c r="T439" s="196"/>
      <c r="AT439" s="191" t="s">
        <v>207</v>
      </c>
      <c r="AU439" s="191" t="s">
        <v>82</v>
      </c>
      <c r="AV439" s="189" t="s">
        <v>82</v>
      </c>
      <c r="AW439" s="189" t="s">
        <v>35</v>
      </c>
      <c r="AX439" s="189" t="s">
        <v>72</v>
      </c>
      <c r="AY439" s="191" t="s">
        <v>127</v>
      </c>
    </row>
    <row r="440" s="182" customFormat="true" ht="12" hidden="false" customHeight="false" outlineLevel="0" collapsed="false">
      <c r="B440" s="183"/>
      <c r="D440" s="176" t="s">
        <v>207</v>
      </c>
      <c r="E440" s="184"/>
      <c r="F440" s="185" t="s">
        <v>309</v>
      </c>
      <c r="H440" s="184"/>
      <c r="L440" s="183"/>
      <c r="M440" s="186"/>
      <c r="N440" s="187"/>
      <c r="O440" s="187"/>
      <c r="P440" s="187"/>
      <c r="Q440" s="187"/>
      <c r="R440" s="187"/>
      <c r="S440" s="187"/>
      <c r="T440" s="188"/>
      <c r="AT440" s="184" t="s">
        <v>207</v>
      </c>
      <c r="AU440" s="184" t="s">
        <v>82</v>
      </c>
      <c r="AV440" s="182" t="s">
        <v>80</v>
      </c>
      <c r="AW440" s="182" t="s">
        <v>35</v>
      </c>
      <c r="AX440" s="182" t="s">
        <v>72</v>
      </c>
      <c r="AY440" s="184" t="s">
        <v>127</v>
      </c>
    </row>
    <row r="441" s="189" customFormat="true" ht="12" hidden="false" customHeight="false" outlineLevel="0" collapsed="false">
      <c r="B441" s="190"/>
      <c r="D441" s="176" t="s">
        <v>207</v>
      </c>
      <c r="E441" s="191"/>
      <c r="F441" s="192" t="s">
        <v>777</v>
      </c>
      <c r="H441" s="193" t="n">
        <v>45.2</v>
      </c>
      <c r="L441" s="190"/>
      <c r="M441" s="194"/>
      <c r="N441" s="195"/>
      <c r="O441" s="195"/>
      <c r="P441" s="195"/>
      <c r="Q441" s="195"/>
      <c r="R441" s="195"/>
      <c r="S441" s="195"/>
      <c r="T441" s="196"/>
      <c r="AT441" s="191" t="s">
        <v>207</v>
      </c>
      <c r="AU441" s="191" t="s">
        <v>82</v>
      </c>
      <c r="AV441" s="189" t="s">
        <v>82</v>
      </c>
      <c r="AW441" s="189" t="s">
        <v>35</v>
      </c>
      <c r="AX441" s="189" t="s">
        <v>72</v>
      </c>
      <c r="AY441" s="191" t="s">
        <v>127</v>
      </c>
    </row>
    <row r="442" s="197" customFormat="true" ht="12" hidden="false" customHeight="false" outlineLevel="0" collapsed="false">
      <c r="B442" s="198"/>
      <c r="D442" s="176" t="s">
        <v>207</v>
      </c>
      <c r="E442" s="199"/>
      <c r="F442" s="200" t="s">
        <v>227</v>
      </c>
      <c r="H442" s="201" t="n">
        <v>77.2</v>
      </c>
      <c r="L442" s="198"/>
      <c r="M442" s="202"/>
      <c r="N442" s="203"/>
      <c r="O442" s="203"/>
      <c r="P442" s="203"/>
      <c r="Q442" s="203"/>
      <c r="R442" s="203"/>
      <c r="S442" s="203"/>
      <c r="T442" s="204"/>
      <c r="AT442" s="199" t="s">
        <v>207</v>
      </c>
      <c r="AU442" s="199" t="s">
        <v>82</v>
      </c>
      <c r="AV442" s="197" t="s">
        <v>146</v>
      </c>
      <c r="AW442" s="197" t="s">
        <v>35</v>
      </c>
      <c r="AX442" s="197" t="s">
        <v>80</v>
      </c>
      <c r="AY442" s="199" t="s">
        <v>127</v>
      </c>
    </row>
    <row r="443" s="26" customFormat="true" ht="25.5" hidden="false" customHeight="true" outlineLevel="0" collapsed="false">
      <c r="B443" s="164"/>
      <c r="C443" s="165" t="s">
        <v>778</v>
      </c>
      <c r="D443" s="165" t="s">
        <v>130</v>
      </c>
      <c r="E443" s="166" t="s">
        <v>779</v>
      </c>
      <c r="F443" s="167" t="s">
        <v>780</v>
      </c>
      <c r="G443" s="168" t="s">
        <v>240</v>
      </c>
      <c r="H443" s="169" t="n">
        <v>53</v>
      </c>
      <c r="I443" s="170"/>
      <c r="J443" s="170" t="n">
        <f aca="false">ROUND(I443*H443,2)</f>
        <v>0</v>
      </c>
      <c r="K443" s="167"/>
      <c r="L443" s="27"/>
      <c r="M443" s="171"/>
      <c r="N443" s="172" t="s">
        <v>43</v>
      </c>
      <c r="O443" s="173" t="n">
        <v>0</v>
      </c>
      <c r="P443" s="173" t="n">
        <f aca="false">O443*H443</f>
        <v>0</v>
      </c>
      <c r="Q443" s="173" t="n">
        <v>0</v>
      </c>
      <c r="R443" s="173" t="n">
        <f aca="false">Q443*H443</f>
        <v>0</v>
      </c>
      <c r="S443" s="173" t="n">
        <v>0</v>
      </c>
      <c r="T443" s="174" t="n">
        <f aca="false">S443*H443</f>
        <v>0</v>
      </c>
      <c r="AR443" s="10" t="s">
        <v>282</v>
      </c>
      <c r="AT443" s="10" t="s">
        <v>130</v>
      </c>
      <c r="AU443" s="10" t="s">
        <v>82</v>
      </c>
      <c r="AY443" s="10" t="s">
        <v>127</v>
      </c>
      <c r="BE443" s="175" t="n">
        <f aca="false">IF(N443="základní",J443,0)</f>
        <v>0</v>
      </c>
      <c r="BF443" s="175" t="n">
        <f aca="false">IF(N443="snížená",J443,0)</f>
        <v>0</v>
      </c>
      <c r="BG443" s="175" t="n">
        <f aca="false">IF(N443="zákl. přenesená",J443,0)</f>
        <v>0</v>
      </c>
      <c r="BH443" s="175" t="n">
        <f aca="false">IF(N443="sníž. přenesená",J443,0)</f>
        <v>0</v>
      </c>
      <c r="BI443" s="175" t="n">
        <f aca="false">IF(N443="nulová",J443,0)</f>
        <v>0</v>
      </c>
      <c r="BJ443" s="10" t="s">
        <v>80</v>
      </c>
      <c r="BK443" s="175" t="n">
        <f aca="false">ROUND(I443*H443,2)</f>
        <v>0</v>
      </c>
      <c r="BL443" s="10" t="s">
        <v>282</v>
      </c>
      <c r="BM443" s="10" t="s">
        <v>781</v>
      </c>
    </row>
    <row r="444" s="182" customFormat="true" ht="12" hidden="false" customHeight="false" outlineLevel="0" collapsed="false">
      <c r="B444" s="183"/>
      <c r="D444" s="176" t="s">
        <v>207</v>
      </c>
      <c r="E444" s="184"/>
      <c r="F444" s="185" t="s">
        <v>208</v>
      </c>
      <c r="H444" s="184"/>
      <c r="L444" s="183"/>
      <c r="M444" s="186"/>
      <c r="N444" s="187"/>
      <c r="O444" s="187"/>
      <c r="P444" s="187"/>
      <c r="Q444" s="187"/>
      <c r="R444" s="187"/>
      <c r="S444" s="187"/>
      <c r="T444" s="188"/>
      <c r="AT444" s="184" t="s">
        <v>207</v>
      </c>
      <c r="AU444" s="184" t="s">
        <v>82</v>
      </c>
      <c r="AV444" s="182" t="s">
        <v>80</v>
      </c>
      <c r="AW444" s="182" t="s">
        <v>35</v>
      </c>
      <c r="AX444" s="182" t="s">
        <v>72</v>
      </c>
      <c r="AY444" s="184" t="s">
        <v>127</v>
      </c>
    </row>
    <row r="445" s="189" customFormat="true" ht="12" hidden="false" customHeight="false" outlineLevel="0" collapsed="false">
      <c r="B445" s="190"/>
      <c r="D445" s="176" t="s">
        <v>207</v>
      </c>
      <c r="E445" s="191"/>
      <c r="F445" s="192" t="s">
        <v>782</v>
      </c>
      <c r="H445" s="193" t="n">
        <v>26</v>
      </c>
      <c r="L445" s="190"/>
      <c r="M445" s="194"/>
      <c r="N445" s="195"/>
      <c r="O445" s="195"/>
      <c r="P445" s="195"/>
      <c r="Q445" s="195"/>
      <c r="R445" s="195"/>
      <c r="S445" s="195"/>
      <c r="T445" s="196"/>
      <c r="AT445" s="191" t="s">
        <v>207</v>
      </c>
      <c r="AU445" s="191" t="s">
        <v>82</v>
      </c>
      <c r="AV445" s="189" t="s">
        <v>82</v>
      </c>
      <c r="AW445" s="189" t="s">
        <v>35</v>
      </c>
      <c r="AX445" s="189" t="s">
        <v>72</v>
      </c>
      <c r="AY445" s="191" t="s">
        <v>127</v>
      </c>
    </row>
    <row r="446" s="182" customFormat="true" ht="12" hidden="false" customHeight="false" outlineLevel="0" collapsed="false">
      <c r="B446" s="183"/>
      <c r="D446" s="176" t="s">
        <v>207</v>
      </c>
      <c r="E446" s="184"/>
      <c r="F446" s="185" t="s">
        <v>309</v>
      </c>
      <c r="H446" s="184"/>
      <c r="L446" s="183"/>
      <c r="M446" s="186"/>
      <c r="N446" s="187"/>
      <c r="O446" s="187"/>
      <c r="P446" s="187"/>
      <c r="Q446" s="187"/>
      <c r="R446" s="187"/>
      <c r="S446" s="187"/>
      <c r="T446" s="188"/>
      <c r="AT446" s="184" t="s">
        <v>207</v>
      </c>
      <c r="AU446" s="184" t="s">
        <v>82</v>
      </c>
      <c r="AV446" s="182" t="s">
        <v>80</v>
      </c>
      <c r="AW446" s="182" t="s">
        <v>35</v>
      </c>
      <c r="AX446" s="182" t="s">
        <v>72</v>
      </c>
      <c r="AY446" s="184" t="s">
        <v>127</v>
      </c>
    </row>
    <row r="447" s="189" customFormat="true" ht="12" hidden="false" customHeight="false" outlineLevel="0" collapsed="false">
      <c r="B447" s="190"/>
      <c r="D447" s="176" t="s">
        <v>207</v>
      </c>
      <c r="E447" s="191"/>
      <c r="F447" s="192" t="s">
        <v>783</v>
      </c>
      <c r="H447" s="193" t="n">
        <v>27</v>
      </c>
      <c r="L447" s="190"/>
      <c r="M447" s="194"/>
      <c r="N447" s="195"/>
      <c r="O447" s="195"/>
      <c r="P447" s="195"/>
      <c r="Q447" s="195"/>
      <c r="R447" s="195"/>
      <c r="S447" s="195"/>
      <c r="T447" s="196"/>
      <c r="AT447" s="191" t="s">
        <v>207</v>
      </c>
      <c r="AU447" s="191" t="s">
        <v>82</v>
      </c>
      <c r="AV447" s="189" t="s">
        <v>82</v>
      </c>
      <c r="AW447" s="189" t="s">
        <v>35</v>
      </c>
      <c r="AX447" s="189" t="s">
        <v>72</v>
      </c>
      <c r="AY447" s="191" t="s">
        <v>127</v>
      </c>
    </row>
    <row r="448" s="197" customFormat="true" ht="12" hidden="false" customHeight="false" outlineLevel="0" collapsed="false">
      <c r="B448" s="198"/>
      <c r="D448" s="176" t="s">
        <v>207</v>
      </c>
      <c r="E448" s="199"/>
      <c r="F448" s="200" t="s">
        <v>227</v>
      </c>
      <c r="H448" s="201" t="n">
        <v>53</v>
      </c>
      <c r="L448" s="198"/>
      <c r="M448" s="202"/>
      <c r="N448" s="203"/>
      <c r="O448" s="203"/>
      <c r="P448" s="203"/>
      <c r="Q448" s="203"/>
      <c r="R448" s="203"/>
      <c r="S448" s="203"/>
      <c r="T448" s="204"/>
      <c r="AT448" s="199" t="s">
        <v>207</v>
      </c>
      <c r="AU448" s="199" t="s">
        <v>82</v>
      </c>
      <c r="AV448" s="197" t="s">
        <v>146</v>
      </c>
      <c r="AW448" s="197" t="s">
        <v>35</v>
      </c>
      <c r="AX448" s="197" t="s">
        <v>80</v>
      </c>
      <c r="AY448" s="199" t="s">
        <v>127</v>
      </c>
    </row>
    <row r="449" s="26" customFormat="true" ht="16.5" hidden="false" customHeight="true" outlineLevel="0" collapsed="false">
      <c r="B449" s="164"/>
      <c r="C449" s="165" t="s">
        <v>784</v>
      </c>
      <c r="D449" s="165" t="s">
        <v>130</v>
      </c>
      <c r="E449" s="166" t="s">
        <v>785</v>
      </c>
      <c r="F449" s="167" t="s">
        <v>786</v>
      </c>
      <c r="G449" s="168" t="s">
        <v>240</v>
      </c>
      <c r="H449" s="169" t="n">
        <v>3</v>
      </c>
      <c r="I449" s="170"/>
      <c r="J449" s="170" t="n">
        <f aca="false">ROUND(I449*H449,2)</f>
        <v>0</v>
      </c>
      <c r="K449" s="167"/>
      <c r="L449" s="27"/>
      <c r="M449" s="171"/>
      <c r="N449" s="172" t="s">
        <v>43</v>
      </c>
      <c r="O449" s="173" t="n">
        <v>0.126</v>
      </c>
      <c r="P449" s="173" t="n">
        <f aca="false">O449*H449</f>
        <v>0.378</v>
      </c>
      <c r="Q449" s="173" t="n">
        <v>0.0015</v>
      </c>
      <c r="R449" s="173" t="n">
        <f aca="false">Q449*H449</f>
        <v>0.0045</v>
      </c>
      <c r="S449" s="173" t="n">
        <v>0</v>
      </c>
      <c r="T449" s="174" t="n">
        <f aca="false">S449*H449</f>
        <v>0</v>
      </c>
      <c r="AR449" s="10" t="s">
        <v>282</v>
      </c>
      <c r="AT449" s="10" t="s">
        <v>130</v>
      </c>
      <c r="AU449" s="10" t="s">
        <v>82</v>
      </c>
      <c r="AY449" s="10" t="s">
        <v>127</v>
      </c>
      <c r="BE449" s="175" t="n">
        <f aca="false">IF(N449="základní",J449,0)</f>
        <v>0</v>
      </c>
      <c r="BF449" s="175" t="n">
        <f aca="false">IF(N449="snížená",J449,0)</f>
        <v>0</v>
      </c>
      <c r="BG449" s="175" t="n">
        <f aca="false">IF(N449="zákl. přenesená",J449,0)</f>
        <v>0</v>
      </c>
      <c r="BH449" s="175" t="n">
        <f aca="false">IF(N449="sníž. přenesená",J449,0)</f>
        <v>0</v>
      </c>
      <c r="BI449" s="175" t="n">
        <f aca="false">IF(N449="nulová",J449,0)</f>
        <v>0</v>
      </c>
      <c r="BJ449" s="10" t="s">
        <v>80</v>
      </c>
      <c r="BK449" s="175" t="n">
        <f aca="false">ROUND(I449*H449,2)</f>
        <v>0</v>
      </c>
      <c r="BL449" s="10" t="s">
        <v>282</v>
      </c>
      <c r="BM449" s="10" t="s">
        <v>787</v>
      </c>
    </row>
    <row r="450" s="182" customFormat="true" ht="12" hidden="false" customHeight="false" outlineLevel="0" collapsed="false">
      <c r="B450" s="183"/>
      <c r="D450" s="176" t="s">
        <v>207</v>
      </c>
      <c r="E450" s="184"/>
      <c r="F450" s="185" t="s">
        <v>309</v>
      </c>
      <c r="H450" s="184"/>
      <c r="L450" s="183"/>
      <c r="M450" s="186"/>
      <c r="N450" s="187"/>
      <c r="O450" s="187"/>
      <c r="P450" s="187"/>
      <c r="Q450" s="187"/>
      <c r="R450" s="187"/>
      <c r="S450" s="187"/>
      <c r="T450" s="188"/>
      <c r="AT450" s="184" t="s">
        <v>207</v>
      </c>
      <c r="AU450" s="184" t="s">
        <v>82</v>
      </c>
      <c r="AV450" s="182" t="s">
        <v>80</v>
      </c>
      <c r="AW450" s="182" t="s">
        <v>35</v>
      </c>
      <c r="AX450" s="182" t="s">
        <v>72</v>
      </c>
      <c r="AY450" s="184" t="s">
        <v>127</v>
      </c>
    </row>
    <row r="451" s="189" customFormat="true" ht="12" hidden="false" customHeight="false" outlineLevel="0" collapsed="false">
      <c r="B451" s="190"/>
      <c r="D451" s="176" t="s">
        <v>207</v>
      </c>
      <c r="E451" s="191"/>
      <c r="F451" s="192" t="s">
        <v>788</v>
      </c>
      <c r="H451" s="193" t="n">
        <v>3</v>
      </c>
      <c r="L451" s="190"/>
      <c r="M451" s="194"/>
      <c r="N451" s="195"/>
      <c r="O451" s="195"/>
      <c r="P451" s="195"/>
      <c r="Q451" s="195"/>
      <c r="R451" s="195"/>
      <c r="S451" s="195"/>
      <c r="T451" s="196"/>
      <c r="AT451" s="191" t="s">
        <v>207</v>
      </c>
      <c r="AU451" s="191" t="s">
        <v>82</v>
      </c>
      <c r="AV451" s="189" t="s">
        <v>82</v>
      </c>
      <c r="AW451" s="189" t="s">
        <v>35</v>
      </c>
      <c r="AX451" s="189" t="s">
        <v>80</v>
      </c>
      <c r="AY451" s="191" t="s">
        <v>127</v>
      </c>
    </row>
    <row r="452" s="26" customFormat="true" ht="25.5" hidden="false" customHeight="true" outlineLevel="0" collapsed="false">
      <c r="B452" s="164"/>
      <c r="C452" s="165" t="s">
        <v>789</v>
      </c>
      <c r="D452" s="165" t="s">
        <v>130</v>
      </c>
      <c r="E452" s="166" t="s">
        <v>790</v>
      </c>
      <c r="F452" s="167" t="s">
        <v>791</v>
      </c>
      <c r="G452" s="168" t="s">
        <v>240</v>
      </c>
      <c r="H452" s="169" t="n">
        <v>4</v>
      </c>
      <c r="I452" s="170"/>
      <c r="J452" s="170" t="n">
        <f aca="false">ROUND(I452*H452,2)</f>
        <v>0</v>
      </c>
      <c r="K452" s="167"/>
      <c r="L452" s="27"/>
      <c r="M452" s="171"/>
      <c r="N452" s="172" t="s">
        <v>43</v>
      </c>
      <c r="O452" s="173" t="n">
        <v>0</v>
      </c>
      <c r="P452" s="173" t="n">
        <f aca="false">O452*H452</f>
        <v>0</v>
      </c>
      <c r="Q452" s="173" t="n">
        <v>0</v>
      </c>
      <c r="R452" s="173" t="n">
        <f aca="false">Q452*H452</f>
        <v>0</v>
      </c>
      <c r="S452" s="173" t="n">
        <v>0</v>
      </c>
      <c r="T452" s="174" t="n">
        <f aca="false">S452*H452</f>
        <v>0</v>
      </c>
      <c r="AR452" s="10" t="s">
        <v>282</v>
      </c>
      <c r="AT452" s="10" t="s">
        <v>130</v>
      </c>
      <c r="AU452" s="10" t="s">
        <v>82</v>
      </c>
      <c r="AY452" s="10" t="s">
        <v>127</v>
      </c>
      <c r="BE452" s="175" t="n">
        <f aca="false">IF(N452="základní",J452,0)</f>
        <v>0</v>
      </c>
      <c r="BF452" s="175" t="n">
        <f aca="false">IF(N452="snížená",J452,0)</f>
        <v>0</v>
      </c>
      <c r="BG452" s="175" t="n">
        <f aca="false">IF(N452="zákl. přenesená",J452,0)</f>
        <v>0</v>
      </c>
      <c r="BH452" s="175" t="n">
        <f aca="false">IF(N452="sníž. přenesená",J452,0)</f>
        <v>0</v>
      </c>
      <c r="BI452" s="175" t="n">
        <f aca="false">IF(N452="nulová",J452,0)</f>
        <v>0</v>
      </c>
      <c r="BJ452" s="10" t="s">
        <v>80</v>
      </c>
      <c r="BK452" s="175" t="n">
        <f aca="false">ROUND(I452*H452,2)</f>
        <v>0</v>
      </c>
      <c r="BL452" s="10" t="s">
        <v>282</v>
      </c>
      <c r="BM452" s="10" t="s">
        <v>792</v>
      </c>
    </row>
    <row r="453" s="182" customFormat="true" ht="12" hidden="false" customHeight="false" outlineLevel="0" collapsed="false">
      <c r="B453" s="183"/>
      <c r="D453" s="176" t="s">
        <v>207</v>
      </c>
      <c r="E453" s="184"/>
      <c r="F453" s="185" t="s">
        <v>208</v>
      </c>
      <c r="H453" s="184"/>
      <c r="L453" s="183"/>
      <c r="M453" s="186"/>
      <c r="N453" s="187"/>
      <c r="O453" s="187"/>
      <c r="P453" s="187"/>
      <c r="Q453" s="187"/>
      <c r="R453" s="187"/>
      <c r="S453" s="187"/>
      <c r="T453" s="188"/>
      <c r="AT453" s="184" t="s">
        <v>207</v>
      </c>
      <c r="AU453" s="184" t="s">
        <v>82</v>
      </c>
      <c r="AV453" s="182" t="s">
        <v>80</v>
      </c>
      <c r="AW453" s="182" t="s">
        <v>35</v>
      </c>
      <c r="AX453" s="182" t="s">
        <v>72</v>
      </c>
      <c r="AY453" s="184" t="s">
        <v>127</v>
      </c>
    </row>
    <row r="454" s="189" customFormat="true" ht="12" hidden="false" customHeight="false" outlineLevel="0" collapsed="false">
      <c r="B454" s="190"/>
      <c r="D454" s="176" t="s">
        <v>207</v>
      </c>
      <c r="E454" s="191"/>
      <c r="F454" s="192" t="s">
        <v>793</v>
      </c>
      <c r="H454" s="193" t="n">
        <v>1</v>
      </c>
      <c r="L454" s="190"/>
      <c r="M454" s="194"/>
      <c r="N454" s="195"/>
      <c r="O454" s="195"/>
      <c r="P454" s="195"/>
      <c r="Q454" s="195"/>
      <c r="R454" s="195"/>
      <c r="S454" s="195"/>
      <c r="T454" s="196"/>
      <c r="AT454" s="191" t="s">
        <v>207</v>
      </c>
      <c r="AU454" s="191" t="s">
        <v>82</v>
      </c>
      <c r="AV454" s="189" t="s">
        <v>82</v>
      </c>
      <c r="AW454" s="189" t="s">
        <v>35</v>
      </c>
      <c r="AX454" s="189" t="s">
        <v>72</v>
      </c>
      <c r="AY454" s="191" t="s">
        <v>127</v>
      </c>
    </row>
    <row r="455" s="189" customFormat="true" ht="12" hidden="false" customHeight="false" outlineLevel="0" collapsed="false">
      <c r="B455" s="190"/>
      <c r="D455" s="176" t="s">
        <v>207</v>
      </c>
      <c r="E455" s="191"/>
      <c r="F455" s="192" t="s">
        <v>794</v>
      </c>
      <c r="H455" s="193" t="n">
        <v>1</v>
      </c>
      <c r="L455" s="190"/>
      <c r="M455" s="194"/>
      <c r="N455" s="195"/>
      <c r="O455" s="195"/>
      <c r="P455" s="195"/>
      <c r="Q455" s="195"/>
      <c r="R455" s="195"/>
      <c r="S455" s="195"/>
      <c r="T455" s="196"/>
      <c r="AT455" s="191" t="s">
        <v>207</v>
      </c>
      <c r="AU455" s="191" t="s">
        <v>82</v>
      </c>
      <c r="AV455" s="189" t="s">
        <v>82</v>
      </c>
      <c r="AW455" s="189" t="s">
        <v>35</v>
      </c>
      <c r="AX455" s="189" t="s">
        <v>72</v>
      </c>
      <c r="AY455" s="191" t="s">
        <v>127</v>
      </c>
    </row>
    <row r="456" s="182" customFormat="true" ht="12" hidden="false" customHeight="false" outlineLevel="0" collapsed="false">
      <c r="B456" s="183"/>
      <c r="D456" s="176" t="s">
        <v>207</v>
      </c>
      <c r="E456" s="184"/>
      <c r="F456" s="185" t="s">
        <v>309</v>
      </c>
      <c r="H456" s="184"/>
      <c r="L456" s="183"/>
      <c r="M456" s="186"/>
      <c r="N456" s="187"/>
      <c r="O456" s="187"/>
      <c r="P456" s="187"/>
      <c r="Q456" s="187"/>
      <c r="R456" s="187"/>
      <c r="S456" s="187"/>
      <c r="T456" s="188"/>
      <c r="AT456" s="184" t="s">
        <v>207</v>
      </c>
      <c r="AU456" s="184" t="s">
        <v>82</v>
      </c>
      <c r="AV456" s="182" t="s">
        <v>80</v>
      </c>
      <c r="AW456" s="182" t="s">
        <v>35</v>
      </c>
      <c r="AX456" s="182" t="s">
        <v>72</v>
      </c>
      <c r="AY456" s="184" t="s">
        <v>127</v>
      </c>
    </row>
    <row r="457" s="189" customFormat="true" ht="12" hidden="false" customHeight="false" outlineLevel="0" collapsed="false">
      <c r="B457" s="190"/>
      <c r="D457" s="176" t="s">
        <v>207</v>
      </c>
      <c r="E457" s="191"/>
      <c r="F457" s="192" t="s">
        <v>795</v>
      </c>
      <c r="H457" s="193" t="n">
        <v>1</v>
      </c>
      <c r="L457" s="190"/>
      <c r="M457" s="194"/>
      <c r="N457" s="195"/>
      <c r="O457" s="195"/>
      <c r="P457" s="195"/>
      <c r="Q457" s="195"/>
      <c r="R457" s="195"/>
      <c r="S457" s="195"/>
      <c r="T457" s="196"/>
      <c r="AT457" s="191" t="s">
        <v>207</v>
      </c>
      <c r="AU457" s="191" t="s">
        <v>82</v>
      </c>
      <c r="AV457" s="189" t="s">
        <v>82</v>
      </c>
      <c r="AW457" s="189" t="s">
        <v>35</v>
      </c>
      <c r="AX457" s="189" t="s">
        <v>72</v>
      </c>
      <c r="AY457" s="191" t="s">
        <v>127</v>
      </c>
    </row>
    <row r="458" s="189" customFormat="true" ht="12" hidden="false" customHeight="false" outlineLevel="0" collapsed="false">
      <c r="B458" s="190"/>
      <c r="D458" s="176" t="s">
        <v>207</v>
      </c>
      <c r="E458" s="191"/>
      <c r="F458" s="192" t="s">
        <v>796</v>
      </c>
      <c r="H458" s="193" t="n">
        <v>1</v>
      </c>
      <c r="L458" s="190"/>
      <c r="M458" s="194"/>
      <c r="N458" s="195"/>
      <c r="O458" s="195"/>
      <c r="P458" s="195"/>
      <c r="Q458" s="195"/>
      <c r="R458" s="195"/>
      <c r="S458" s="195"/>
      <c r="T458" s="196"/>
      <c r="AT458" s="191" t="s">
        <v>207</v>
      </c>
      <c r="AU458" s="191" t="s">
        <v>82</v>
      </c>
      <c r="AV458" s="189" t="s">
        <v>82</v>
      </c>
      <c r="AW458" s="189" t="s">
        <v>35</v>
      </c>
      <c r="AX458" s="189" t="s">
        <v>72</v>
      </c>
      <c r="AY458" s="191" t="s">
        <v>127</v>
      </c>
    </row>
    <row r="459" s="197" customFormat="true" ht="12" hidden="false" customHeight="false" outlineLevel="0" collapsed="false">
      <c r="B459" s="198"/>
      <c r="D459" s="176" t="s">
        <v>207</v>
      </c>
      <c r="E459" s="199"/>
      <c r="F459" s="200" t="s">
        <v>227</v>
      </c>
      <c r="H459" s="201" t="n">
        <v>4</v>
      </c>
      <c r="L459" s="198"/>
      <c r="M459" s="202"/>
      <c r="N459" s="203"/>
      <c r="O459" s="203"/>
      <c r="P459" s="203"/>
      <c r="Q459" s="203"/>
      <c r="R459" s="203"/>
      <c r="S459" s="203"/>
      <c r="T459" s="204"/>
      <c r="AT459" s="199" t="s">
        <v>207</v>
      </c>
      <c r="AU459" s="199" t="s">
        <v>82</v>
      </c>
      <c r="AV459" s="197" t="s">
        <v>146</v>
      </c>
      <c r="AW459" s="197" t="s">
        <v>35</v>
      </c>
      <c r="AX459" s="197" t="s">
        <v>80</v>
      </c>
      <c r="AY459" s="199" t="s">
        <v>127</v>
      </c>
    </row>
    <row r="460" s="26" customFormat="true" ht="16.5" hidden="false" customHeight="true" outlineLevel="0" collapsed="false">
      <c r="B460" s="164"/>
      <c r="C460" s="165" t="s">
        <v>797</v>
      </c>
      <c r="D460" s="165" t="s">
        <v>130</v>
      </c>
      <c r="E460" s="166" t="s">
        <v>798</v>
      </c>
      <c r="F460" s="167" t="s">
        <v>799</v>
      </c>
      <c r="G460" s="168" t="s">
        <v>279</v>
      </c>
      <c r="H460" s="169" t="n">
        <v>8.7</v>
      </c>
      <c r="I460" s="170"/>
      <c r="J460" s="170" t="n">
        <f aca="false">ROUND(I460*H460,2)</f>
        <v>0</v>
      </c>
      <c r="K460" s="167" t="s">
        <v>134</v>
      </c>
      <c r="L460" s="27"/>
      <c r="M460" s="171"/>
      <c r="N460" s="172" t="s">
        <v>43</v>
      </c>
      <c r="O460" s="173" t="n">
        <v>0.265</v>
      </c>
      <c r="P460" s="173" t="n">
        <f aca="false">O460*H460</f>
        <v>2.3055</v>
      </c>
      <c r="Q460" s="173" t="n">
        <v>0.00051</v>
      </c>
      <c r="R460" s="173" t="n">
        <f aca="false">Q460*H460</f>
        <v>0.004437</v>
      </c>
      <c r="S460" s="173" t="n">
        <v>0</v>
      </c>
      <c r="T460" s="174" t="n">
        <f aca="false">S460*H460</f>
        <v>0</v>
      </c>
      <c r="AR460" s="10" t="s">
        <v>282</v>
      </c>
      <c r="AT460" s="10" t="s">
        <v>130</v>
      </c>
      <c r="AU460" s="10" t="s">
        <v>82</v>
      </c>
      <c r="AY460" s="10" t="s">
        <v>127</v>
      </c>
      <c r="BE460" s="175" t="n">
        <f aca="false">IF(N460="základní",J460,0)</f>
        <v>0</v>
      </c>
      <c r="BF460" s="175" t="n">
        <f aca="false">IF(N460="snížená",J460,0)</f>
        <v>0</v>
      </c>
      <c r="BG460" s="175" t="n">
        <f aca="false">IF(N460="zákl. přenesená",J460,0)</f>
        <v>0</v>
      </c>
      <c r="BH460" s="175" t="n">
        <f aca="false">IF(N460="sníž. přenesená",J460,0)</f>
        <v>0</v>
      </c>
      <c r="BI460" s="175" t="n">
        <f aca="false">IF(N460="nulová",J460,0)</f>
        <v>0</v>
      </c>
      <c r="BJ460" s="10" t="s">
        <v>80</v>
      </c>
      <c r="BK460" s="175" t="n">
        <f aca="false">ROUND(I460*H460,2)</f>
        <v>0</v>
      </c>
      <c r="BL460" s="10" t="s">
        <v>282</v>
      </c>
      <c r="BM460" s="10" t="s">
        <v>800</v>
      </c>
    </row>
    <row r="461" s="182" customFormat="true" ht="12" hidden="false" customHeight="false" outlineLevel="0" collapsed="false">
      <c r="B461" s="183"/>
      <c r="D461" s="176" t="s">
        <v>207</v>
      </c>
      <c r="E461" s="184"/>
      <c r="F461" s="185" t="s">
        <v>208</v>
      </c>
      <c r="H461" s="184"/>
      <c r="L461" s="183"/>
      <c r="M461" s="186"/>
      <c r="N461" s="187"/>
      <c r="O461" s="187"/>
      <c r="P461" s="187"/>
      <c r="Q461" s="187"/>
      <c r="R461" s="187"/>
      <c r="S461" s="187"/>
      <c r="T461" s="188"/>
      <c r="AT461" s="184" t="s">
        <v>207</v>
      </c>
      <c r="AU461" s="184" t="s">
        <v>82</v>
      </c>
      <c r="AV461" s="182" t="s">
        <v>80</v>
      </c>
      <c r="AW461" s="182" t="s">
        <v>35</v>
      </c>
      <c r="AX461" s="182" t="s">
        <v>72</v>
      </c>
      <c r="AY461" s="184" t="s">
        <v>127</v>
      </c>
    </row>
    <row r="462" s="189" customFormat="true" ht="12" hidden="false" customHeight="false" outlineLevel="0" collapsed="false">
      <c r="B462" s="190"/>
      <c r="D462" s="176" t="s">
        <v>207</v>
      </c>
      <c r="E462" s="191"/>
      <c r="F462" s="192" t="s">
        <v>801</v>
      </c>
      <c r="H462" s="193" t="n">
        <v>4.5</v>
      </c>
      <c r="L462" s="190"/>
      <c r="M462" s="194"/>
      <c r="N462" s="195"/>
      <c r="O462" s="195"/>
      <c r="P462" s="195"/>
      <c r="Q462" s="195"/>
      <c r="R462" s="195"/>
      <c r="S462" s="195"/>
      <c r="T462" s="196"/>
      <c r="AT462" s="191" t="s">
        <v>207</v>
      </c>
      <c r="AU462" s="191" t="s">
        <v>82</v>
      </c>
      <c r="AV462" s="189" t="s">
        <v>82</v>
      </c>
      <c r="AW462" s="189" t="s">
        <v>35</v>
      </c>
      <c r="AX462" s="189" t="s">
        <v>72</v>
      </c>
      <c r="AY462" s="191" t="s">
        <v>127</v>
      </c>
    </row>
    <row r="463" s="189" customFormat="true" ht="12" hidden="false" customHeight="false" outlineLevel="0" collapsed="false">
      <c r="B463" s="190"/>
      <c r="D463" s="176" t="s">
        <v>207</v>
      </c>
      <c r="E463" s="191"/>
      <c r="F463" s="192" t="s">
        <v>802</v>
      </c>
      <c r="H463" s="193" t="n">
        <v>4.2</v>
      </c>
      <c r="L463" s="190"/>
      <c r="M463" s="194"/>
      <c r="N463" s="195"/>
      <c r="O463" s="195"/>
      <c r="P463" s="195"/>
      <c r="Q463" s="195"/>
      <c r="R463" s="195"/>
      <c r="S463" s="195"/>
      <c r="T463" s="196"/>
      <c r="AT463" s="191" t="s">
        <v>207</v>
      </c>
      <c r="AU463" s="191" t="s">
        <v>82</v>
      </c>
      <c r="AV463" s="189" t="s">
        <v>82</v>
      </c>
      <c r="AW463" s="189" t="s">
        <v>35</v>
      </c>
      <c r="AX463" s="189" t="s">
        <v>72</v>
      </c>
      <c r="AY463" s="191" t="s">
        <v>127</v>
      </c>
    </row>
    <row r="464" s="197" customFormat="true" ht="12" hidden="false" customHeight="false" outlineLevel="0" collapsed="false">
      <c r="B464" s="198"/>
      <c r="D464" s="176" t="s">
        <v>207</v>
      </c>
      <c r="E464" s="199"/>
      <c r="F464" s="200" t="s">
        <v>227</v>
      </c>
      <c r="H464" s="201" t="n">
        <v>8.7</v>
      </c>
      <c r="L464" s="198"/>
      <c r="M464" s="202"/>
      <c r="N464" s="203"/>
      <c r="O464" s="203"/>
      <c r="P464" s="203"/>
      <c r="Q464" s="203"/>
      <c r="R464" s="203"/>
      <c r="S464" s="203"/>
      <c r="T464" s="204"/>
      <c r="AT464" s="199" t="s">
        <v>207</v>
      </c>
      <c r="AU464" s="199" t="s">
        <v>82</v>
      </c>
      <c r="AV464" s="197" t="s">
        <v>146</v>
      </c>
      <c r="AW464" s="197" t="s">
        <v>35</v>
      </c>
      <c r="AX464" s="197" t="s">
        <v>80</v>
      </c>
      <c r="AY464" s="199" t="s">
        <v>127</v>
      </c>
    </row>
    <row r="465" s="26" customFormat="true" ht="16.5" hidden="false" customHeight="true" outlineLevel="0" collapsed="false">
      <c r="B465" s="164"/>
      <c r="C465" s="165" t="s">
        <v>803</v>
      </c>
      <c r="D465" s="165" t="s">
        <v>130</v>
      </c>
      <c r="E465" s="166" t="s">
        <v>804</v>
      </c>
      <c r="F465" s="167" t="s">
        <v>805</v>
      </c>
      <c r="G465" s="168" t="s">
        <v>279</v>
      </c>
      <c r="H465" s="169" t="n">
        <v>17</v>
      </c>
      <c r="I465" s="170"/>
      <c r="J465" s="170" t="n">
        <f aca="false">ROUND(I465*H465,2)</f>
        <v>0</v>
      </c>
      <c r="K465" s="167" t="s">
        <v>134</v>
      </c>
      <c r="L465" s="27"/>
      <c r="M465" s="171"/>
      <c r="N465" s="172" t="s">
        <v>43</v>
      </c>
      <c r="O465" s="173" t="n">
        <v>0.275</v>
      </c>
      <c r="P465" s="173" t="n">
        <f aca="false">O465*H465</f>
        <v>4.675</v>
      </c>
      <c r="Q465" s="173" t="n">
        <v>0.00063</v>
      </c>
      <c r="R465" s="173" t="n">
        <f aca="false">Q465*H465</f>
        <v>0.01071</v>
      </c>
      <c r="S465" s="173" t="n">
        <v>0</v>
      </c>
      <c r="T465" s="174" t="n">
        <f aca="false">S465*H465</f>
        <v>0</v>
      </c>
      <c r="AR465" s="10" t="s">
        <v>282</v>
      </c>
      <c r="AT465" s="10" t="s">
        <v>130</v>
      </c>
      <c r="AU465" s="10" t="s">
        <v>82</v>
      </c>
      <c r="AY465" s="10" t="s">
        <v>127</v>
      </c>
      <c r="BE465" s="175" t="n">
        <f aca="false">IF(N465="základní",J465,0)</f>
        <v>0</v>
      </c>
      <c r="BF465" s="175" t="n">
        <f aca="false">IF(N465="snížená",J465,0)</f>
        <v>0</v>
      </c>
      <c r="BG465" s="175" t="n">
        <f aca="false">IF(N465="zákl. přenesená",J465,0)</f>
        <v>0</v>
      </c>
      <c r="BH465" s="175" t="n">
        <f aca="false">IF(N465="sníž. přenesená",J465,0)</f>
        <v>0</v>
      </c>
      <c r="BI465" s="175" t="n">
        <f aca="false">IF(N465="nulová",J465,0)</f>
        <v>0</v>
      </c>
      <c r="BJ465" s="10" t="s">
        <v>80</v>
      </c>
      <c r="BK465" s="175" t="n">
        <f aca="false">ROUND(I465*H465,2)</f>
        <v>0</v>
      </c>
      <c r="BL465" s="10" t="s">
        <v>282</v>
      </c>
      <c r="BM465" s="10" t="s">
        <v>806</v>
      </c>
    </row>
    <row r="466" s="182" customFormat="true" ht="12" hidden="false" customHeight="false" outlineLevel="0" collapsed="false">
      <c r="B466" s="183"/>
      <c r="D466" s="176" t="s">
        <v>207</v>
      </c>
      <c r="E466" s="184"/>
      <c r="F466" s="185" t="s">
        <v>208</v>
      </c>
      <c r="H466" s="184"/>
      <c r="L466" s="183"/>
      <c r="M466" s="186"/>
      <c r="N466" s="187"/>
      <c r="O466" s="187"/>
      <c r="P466" s="187"/>
      <c r="Q466" s="187"/>
      <c r="R466" s="187"/>
      <c r="S466" s="187"/>
      <c r="T466" s="188"/>
      <c r="AT466" s="184" t="s">
        <v>207</v>
      </c>
      <c r="AU466" s="184" t="s">
        <v>82</v>
      </c>
      <c r="AV466" s="182" t="s">
        <v>80</v>
      </c>
      <c r="AW466" s="182" t="s">
        <v>35</v>
      </c>
      <c r="AX466" s="182" t="s">
        <v>72</v>
      </c>
      <c r="AY466" s="184" t="s">
        <v>127</v>
      </c>
    </row>
    <row r="467" s="189" customFormat="true" ht="12" hidden="false" customHeight="false" outlineLevel="0" collapsed="false">
      <c r="B467" s="190"/>
      <c r="D467" s="176" t="s">
        <v>207</v>
      </c>
      <c r="E467" s="191"/>
      <c r="F467" s="192" t="s">
        <v>807</v>
      </c>
      <c r="H467" s="193" t="n">
        <v>11</v>
      </c>
      <c r="L467" s="190"/>
      <c r="M467" s="194"/>
      <c r="N467" s="195"/>
      <c r="O467" s="195"/>
      <c r="P467" s="195"/>
      <c r="Q467" s="195"/>
      <c r="R467" s="195"/>
      <c r="S467" s="195"/>
      <c r="T467" s="196"/>
      <c r="AT467" s="191" t="s">
        <v>207</v>
      </c>
      <c r="AU467" s="191" t="s">
        <v>82</v>
      </c>
      <c r="AV467" s="189" t="s">
        <v>82</v>
      </c>
      <c r="AW467" s="189" t="s">
        <v>35</v>
      </c>
      <c r="AX467" s="189" t="s">
        <v>72</v>
      </c>
      <c r="AY467" s="191" t="s">
        <v>127</v>
      </c>
    </row>
    <row r="468" s="182" customFormat="true" ht="12" hidden="false" customHeight="false" outlineLevel="0" collapsed="false">
      <c r="B468" s="183"/>
      <c r="D468" s="176" t="s">
        <v>207</v>
      </c>
      <c r="E468" s="184"/>
      <c r="F468" s="185" t="s">
        <v>309</v>
      </c>
      <c r="H468" s="184"/>
      <c r="L468" s="183"/>
      <c r="M468" s="186"/>
      <c r="N468" s="187"/>
      <c r="O468" s="187"/>
      <c r="P468" s="187"/>
      <c r="Q468" s="187"/>
      <c r="R468" s="187"/>
      <c r="S468" s="187"/>
      <c r="T468" s="188"/>
      <c r="AT468" s="184" t="s">
        <v>207</v>
      </c>
      <c r="AU468" s="184" t="s">
        <v>82</v>
      </c>
      <c r="AV468" s="182" t="s">
        <v>80</v>
      </c>
      <c r="AW468" s="182" t="s">
        <v>35</v>
      </c>
      <c r="AX468" s="182" t="s">
        <v>72</v>
      </c>
      <c r="AY468" s="184" t="s">
        <v>127</v>
      </c>
    </row>
    <row r="469" s="189" customFormat="true" ht="12" hidden="false" customHeight="false" outlineLevel="0" collapsed="false">
      <c r="B469" s="190"/>
      <c r="D469" s="176" t="s">
        <v>207</v>
      </c>
      <c r="E469" s="191"/>
      <c r="F469" s="192" t="s">
        <v>808</v>
      </c>
      <c r="H469" s="193" t="n">
        <v>6</v>
      </c>
      <c r="L469" s="190"/>
      <c r="M469" s="194"/>
      <c r="N469" s="195"/>
      <c r="O469" s="195"/>
      <c r="P469" s="195"/>
      <c r="Q469" s="195"/>
      <c r="R469" s="195"/>
      <c r="S469" s="195"/>
      <c r="T469" s="196"/>
      <c r="AT469" s="191" t="s">
        <v>207</v>
      </c>
      <c r="AU469" s="191" t="s">
        <v>82</v>
      </c>
      <c r="AV469" s="189" t="s">
        <v>82</v>
      </c>
      <c r="AW469" s="189" t="s">
        <v>35</v>
      </c>
      <c r="AX469" s="189" t="s">
        <v>72</v>
      </c>
      <c r="AY469" s="191" t="s">
        <v>127</v>
      </c>
    </row>
    <row r="470" s="197" customFormat="true" ht="12" hidden="false" customHeight="false" outlineLevel="0" collapsed="false">
      <c r="B470" s="198"/>
      <c r="D470" s="176" t="s">
        <v>207</v>
      </c>
      <c r="E470" s="199"/>
      <c r="F470" s="200" t="s">
        <v>227</v>
      </c>
      <c r="H470" s="201" t="n">
        <v>17</v>
      </c>
      <c r="L470" s="198"/>
      <c r="M470" s="202"/>
      <c r="N470" s="203"/>
      <c r="O470" s="203"/>
      <c r="P470" s="203"/>
      <c r="Q470" s="203"/>
      <c r="R470" s="203"/>
      <c r="S470" s="203"/>
      <c r="T470" s="204"/>
      <c r="AT470" s="199" t="s">
        <v>207</v>
      </c>
      <c r="AU470" s="199" t="s">
        <v>82</v>
      </c>
      <c r="AV470" s="197" t="s">
        <v>146</v>
      </c>
      <c r="AW470" s="197" t="s">
        <v>35</v>
      </c>
      <c r="AX470" s="197" t="s">
        <v>80</v>
      </c>
      <c r="AY470" s="199" t="s">
        <v>127</v>
      </c>
    </row>
    <row r="471" s="26" customFormat="true" ht="16.5" hidden="false" customHeight="true" outlineLevel="0" collapsed="false">
      <c r="B471" s="164"/>
      <c r="C471" s="165" t="s">
        <v>809</v>
      </c>
      <c r="D471" s="165" t="s">
        <v>130</v>
      </c>
      <c r="E471" s="166" t="s">
        <v>810</v>
      </c>
      <c r="F471" s="167" t="s">
        <v>811</v>
      </c>
      <c r="G471" s="168" t="s">
        <v>279</v>
      </c>
      <c r="H471" s="169" t="n">
        <v>16</v>
      </c>
      <c r="I471" s="170"/>
      <c r="J471" s="170" t="n">
        <f aca="false">ROUND(I471*H471,2)</f>
        <v>0</v>
      </c>
      <c r="K471" s="167" t="s">
        <v>134</v>
      </c>
      <c r="L471" s="27"/>
      <c r="M471" s="171"/>
      <c r="N471" s="172" t="s">
        <v>43</v>
      </c>
      <c r="O471" s="173" t="n">
        <v>0.347</v>
      </c>
      <c r="P471" s="173" t="n">
        <f aca="false">O471*H471</f>
        <v>5.552</v>
      </c>
      <c r="Q471" s="173" t="n">
        <v>0.0038</v>
      </c>
      <c r="R471" s="173" t="n">
        <f aca="false">Q471*H471</f>
        <v>0.0608</v>
      </c>
      <c r="S471" s="173" t="n">
        <v>0</v>
      </c>
      <c r="T471" s="174" t="n">
        <f aca="false">S471*H471</f>
        <v>0</v>
      </c>
      <c r="AR471" s="10" t="s">
        <v>282</v>
      </c>
      <c r="AT471" s="10" t="s">
        <v>130</v>
      </c>
      <c r="AU471" s="10" t="s">
        <v>82</v>
      </c>
      <c r="AY471" s="10" t="s">
        <v>127</v>
      </c>
      <c r="BE471" s="175" t="n">
        <f aca="false">IF(N471="základní",J471,0)</f>
        <v>0</v>
      </c>
      <c r="BF471" s="175" t="n">
        <f aca="false">IF(N471="snížená",J471,0)</f>
        <v>0</v>
      </c>
      <c r="BG471" s="175" t="n">
        <f aca="false">IF(N471="zákl. přenesená",J471,0)</f>
        <v>0</v>
      </c>
      <c r="BH471" s="175" t="n">
        <f aca="false">IF(N471="sníž. přenesená",J471,0)</f>
        <v>0</v>
      </c>
      <c r="BI471" s="175" t="n">
        <f aca="false">IF(N471="nulová",J471,0)</f>
        <v>0</v>
      </c>
      <c r="BJ471" s="10" t="s">
        <v>80</v>
      </c>
      <c r="BK471" s="175" t="n">
        <f aca="false">ROUND(I471*H471,2)</f>
        <v>0</v>
      </c>
      <c r="BL471" s="10" t="s">
        <v>282</v>
      </c>
      <c r="BM471" s="10" t="s">
        <v>812</v>
      </c>
    </row>
    <row r="472" s="182" customFormat="true" ht="12" hidden="false" customHeight="false" outlineLevel="0" collapsed="false">
      <c r="B472" s="183"/>
      <c r="D472" s="176" t="s">
        <v>207</v>
      </c>
      <c r="E472" s="184"/>
      <c r="F472" s="185" t="s">
        <v>208</v>
      </c>
      <c r="H472" s="184"/>
      <c r="L472" s="183"/>
      <c r="M472" s="186"/>
      <c r="N472" s="187"/>
      <c r="O472" s="187"/>
      <c r="P472" s="187"/>
      <c r="Q472" s="187"/>
      <c r="R472" s="187"/>
      <c r="S472" s="187"/>
      <c r="T472" s="188"/>
      <c r="AT472" s="184" t="s">
        <v>207</v>
      </c>
      <c r="AU472" s="184" t="s">
        <v>82</v>
      </c>
      <c r="AV472" s="182" t="s">
        <v>80</v>
      </c>
      <c r="AW472" s="182" t="s">
        <v>35</v>
      </c>
      <c r="AX472" s="182" t="s">
        <v>72</v>
      </c>
      <c r="AY472" s="184" t="s">
        <v>127</v>
      </c>
    </row>
    <row r="473" s="189" customFormat="true" ht="12" hidden="false" customHeight="false" outlineLevel="0" collapsed="false">
      <c r="B473" s="190"/>
      <c r="D473" s="176" t="s">
        <v>207</v>
      </c>
      <c r="E473" s="191"/>
      <c r="F473" s="192" t="s">
        <v>813</v>
      </c>
      <c r="H473" s="193" t="n">
        <v>9</v>
      </c>
      <c r="L473" s="190"/>
      <c r="M473" s="194"/>
      <c r="N473" s="195"/>
      <c r="O473" s="195"/>
      <c r="P473" s="195"/>
      <c r="Q473" s="195"/>
      <c r="R473" s="195"/>
      <c r="S473" s="195"/>
      <c r="T473" s="196"/>
      <c r="AT473" s="191" t="s">
        <v>207</v>
      </c>
      <c r="AU473" s="191" t="s">
        <v>82</v>
      </c>
      <c r="AV473" s="189" t="s">
        <v>82</v>
      </c>
      <c r="AW473" s="189" t="s">
        <v>35</v>
      </c>
      <c r="AX473" s="189" t="s">
        <v>72</v>
      </c>
      <c r="AY473" s="191" t="s">
        <v>127</v>
      </c>
    </row>
    <row r="474" s="189" customFormat="true" ht="12" hidden="false" customHeight="false" outlineLevel="0" collapsed="false">
      <c r="B474" s="190"/>
      <c r="D474" s="176" t="s">
        <v>207</v>
      </c>
      <c r="E474" s="191"/>
      <c r="F474" s="192" t="s">
        <v>814</v>
      </c>
      <c r="H474" s="193" t="n">
        <v>7</v>
      </c>
      <c r="L474" s="190"/>
      <c r="M474" s="194"/>
      <c r="N474" s="195"/>
      <c r="O474" s="195"/>
      <c r="P474" s="195"/>
      <c r="Q474" s="195"/>
      <c r="R474" s="195"/>
      <c r="S474" s="195"/>
      <c r="T474" s="196"/>
      <c r="AT474" s="191" t="s">
        <v>207</v>
      </c>
      <c r="AU474" s="191" t="s">
        <v>82</v>
      </c>
      <c r="AV474" s="189" t="s">
        <v>82</v>
      </c>
      <c r="AW474" s="189" t="s">
        <v>35</v>
      </c>
      <c r="AX474" s="189" t="s">
        <v>72</v>
      </c>
      <c r="AY474" s="191" t="s">
        <v>127</v>
      </c>
    </row>
    <row r="475" s="197" customFormat="true" ht="12" hidden="false" customHeight="false" outlineLevel="0" collapsed="false">
      <c r="B475" s="198"/>
      <c r="D475" s="176" t="s">
        <v>207</v>
      </c>
      <c r="E475" s="199"/>
      <c r="F475" s="200" t="s">
        <v>227</v>
      </c>
      <c r="H475" s="201" t="n">
        <v>16</v>
      </c>
      <c r="L475" s="198"/>
      <c r="M475" s="202"/>
      <c r="N475" s="203"/>
      <c r="O475" s="203"/>
      <c r="P475" s="203"/>
      <c r="Q475" s="203"/>
      <c r="R475" s="203"/>
      <c r="S475" s="203"/>
      <c r="T475" s="204"/>
      <c r="AT475" s="199" t="s">
        <v>207</v>
      </c>
      <c r="AU475" s="199" t="s">
        <v>82</v>
      </c>
      <c r="AV475" s="197" t="s">
        <v>146</v>
      </c>
      <c r="AW475" s="197" t="s">
        <v>35</v>
      </c>
      <c r="AX475" s="197" t="s">
        <v>80</v>
      </c>
      <c r="AY475" s="199" t="s">
        <v>127</v>
      </c>
    </row>
    <row r="476" s="26" customFormat="true" ht="16.5" hidden="false" customHeight="true" outlineLevel="0" collapsed="false">
      <c r="B476" s="164"/>
      <c r="C476" s="165" t="s">
        <v>815</v>
      </c>
      <c r="D476" s="165" t="s">
        <v>130</v>
      </c>
      <c r="E476" s="166" t="s">
        <v>816</v>
      </c>
      <c r="F476" s="167" t="s">
        <v>817</v>
      </c>
      <c r="G476" s="168" t="s">
        <v>279</v>
      </c>
      <c r="H476" s="169" t="n">
        <v>78</v>
      </c>
      <c r="I476" s="170"/>
      <c r="J476" s="170" t="n">
        <f aca="false">ROUND(I476*H476,2)</f>
        <v>0</v>
      </c>
      <c r="K476" s="167" t="s">
        <v>134</v>
      </c>
      <c r="L476" s="27"/>
      <c r="M476" s="171"/>
      <c r="N476" s="172" t="s">
        <v>43</v>
      </c>
      <c r="O476" s="173" t="n">
        <v>0.192</v>
      </c>
      <c r="P476" s="173" t="n">
        <f aca="false">O476*H476</f>
        <v>14.976</v>
      </c>
      <c r="Q476" s="173" t="n">
        <v>0.00116</v>
      </c>
      <c r="R476" s="173" t="n">
        <f aca="false">Q476*H476</f>
        <v>0.09048</v>
      </c>
      <c r="S476" s="173" t="n">
        <v>0</v>
      </c>
      <c r="T476" s="174" t="n">
        <f aca="false">S476*H476</f>
        <v>0</v>
      </c>
      <c r="AR476" s="10" t="s">
        <v>282</v>
      </c>
      <c r="AT476" s="10" t="s">
        <v>130</v>
      </c>
      <c r="AU476" s="10" t="s">
        <v>82</v>
      </c>
      <c r="AY476" s="10" t="s">
        <v>127</v>
      </c>
      <c r="BE476" s="175" t="n">
        <f aca="false">IF(N476="základní",J476,0)</f>
        <v>0</v>
      </c>
      <c r="BF476" s="175" t="n">
        <f aca="false">IF(N476="snížená",J476,0)</f>
        <v>0</v>
      </c>
      <c r="BG476" s="175" t="n">
        <f aca="false">IF(N476="zákl. přenesená",J476,0)</f>
        <v>0</v>
      </c>
      <c r="BH476" s="175" t="n">
        <f aca="false">IF(N476="sníž. přenesená",J476,0)</f>
        <v>0</v>
      </c>
      <c r="BI476" s="175" t="n">
        <f aca="false">IF(N476="nulová",J476,0)</f>
        <v>0</v>
      </c>
      <c r="BJ476" s="10" t="s">
        <v>80</v>
      </c>
      <c r="BK476" s="175" t="n">
        <f aca="false">ROUND(I476*H476,2)</f>
        <v>0</v>
      </c>
      <c r="BL476" s="10" t="s">
        <v>282</v>
      </c>
      <c r="BM476" s="10" t="s">
        <v>818</v>
      </c>
    </row>
    <row r="477" s="182" customFormat="true" ht="12" hidden="false" customHeight="false" outlineLevel="0" collapsed="false">
      <c r="B477" s="183"/>
      <c r="D477" s="176" t="s">
        <v>207</v>
      </c>
      <c r="E477" s="184"/>
      <c r="F477" s="185" t="s">
        <v>208</v>
      </c>
      <c r="H477" s="184"/>
      <c r="L477" s="183"/>
      <c r="M477" s="186"/>
      <c r="N477" s="187"/>
      <c r="O477" s="187"/>
      <c r="P477" s="187"/>
      <c r="Q477" s="187"/>
      <c r="R477" s="187"/>
      <c r="S477" s="187"/>
      <c r="T477" s="188"/>
      <c r="AT477" s="184" t="s">
        <v>207</v>
      </c>
      <c r="AU477" s="184" t="s">
        <v>82</v>
      </c>
      <c r="AV477" s="182" t="s">
        <v>80</v>
      </c>
      <c r="AW477" s="182" t="s">
        <v>35</v>
      </c>
      <c r="AX477" s="182" t="s">
        <v>72</v>
      </c>
      <c r="AY477" s="184" t="s">
        <v>127</v>
      </c>
    </row>
    <row r="478" s="189" customFormat="true" ht="12" hidden="false" customHeight="false" outlineLevel="0" collapsed="false">
      <c r="B478" s="190"/>
      <c r="D478" s="176" t="s">
        <v>207</v>
      </c>
      <c r="E478" s="191"/>
      <c r="F478" s="192" t="s">
        <v>819</v>
      </c>
      <c r="H478" s="193" t="n">
        <v>17.5</v>
      </c>
      <c r="L478" s="190"/>
      <c r="M478" s="194"/>
      <c r="N478" s="195"/>
      <c r="O478" s="195"/>
      <c r="P478" s="195"/>
      <c r="Q478" s="195"/>
      <c r="R478" s="195"/>
      <c r="S478" s="195"/>
      <c r="T478" s="196"/>
      <c r="AT478" s="191" t="s">
        <v>207</v>
      </c>
      <c r="AU478" s="191" t="s">
        <v>82</v>
      </c>
      <c r="AV478" s="189" t="s">
        <v>82</v>
      </c>
      <c r="AW478" s="189" t="s">
        <v>35</v>
      </c>
      <c r="AX478" s="189" t="s">
        <v>72</v>
      </c>
      <c r="AY478" s="191" t="s">
        <v>127</v>
      </c>
    </row>
    <row r="479" s="189" customFormat="true" ht="12" hidden="false" customHeight="false" outlineLevel="0" collapsed="false">
      <c r="B479" s="190"/>
      <c r="D479" s="176" t="s">
        <v>207</v>
      </c>
      <c r="E479" s="191"/>
      <c r="F479" s="192" t="s">
        <v>820</v>
      </c>
      <c r="H479" s="193" t="n">
        <v>13.5</v>
      </c>
      <c r="L479" s="190"/>
      <c r="M479" s="194"/>
      <c r="N479" s="195"/>
      <c r="O479" s="195"/>
      <c r="P479" s="195"/>
      <c r="Q479" s="195"/>
      <c r="R479" s="195"/>
      <c r="S479" s="195"/>
      <c r="T479" s="196"/>
      <c r="AT479" s="191" t="s">
        <v>207</v>
      </c>
      <c r="AU479" s="191" t="s">
        <v>82</v>
      </c>
      <c r="AV479" s="189" t="s">
        <v>82</v>
      </c>
      <c r="AW479" s="189" t="s">
        <v>35</v>
      </c>
      <c r="AX479" s="189" t="s">
        <v>72</v>
      </c>
      <c r="AY479" s="191" t="s">
        <v>127</v>
      </c>
    </row>
    <row r="480" s="182" customFormat="true" ht="12" hidden="false" customHeight="false" outlineLevel="0" collapsed="false">
      <c r="B480" s="183"/>
      <c r="D480" s="176" t="s">
        <v>207</v>
      </c>
      <c r="E480" s="184"/>
      <c r="F480" s="185" t="s">
        <v>309</v>
      </c>
      <c r="H480" s="184"/>
      <c r="L480" s="183"/>
      <c r="M480" s="186"/>
      <c r="N480" s="187"/>
      <c r="O480" s="187"/>
      <c r="P480" s="187"/>
      <c r="Q480" s="187"/>
      <c r="R480" s="187"/>
      <c r="S480" s="187"/>
      <c r="T480" s="188"/>
      <c r="AT480" s="184" t="s">
        <v>207</v>
      </c>
      <c r="AU480" s="184" t="s">
        <v>82</v>
      </c>
      <c r="AV480" s="182" t="s">
        <v>80</v>
      </c>
      <c r="AW480" s="182" t="s">
        <v>35</v>
      </c>
      <c r="AX480" s="182" t="s">
        <v>72</v>
      </c>
      <c r="AY480" s="184" t="s">
        <v>127</v>
      </c>
    </row>
    <row r="481" s="189" customFormat="true" ht="12" hidden="false" customHeight="false" outlineLevel="0" collapsed="false">
      <c r="B481" s="190"/>
      <c r="D481" s="176" t="s">
        <v>207</v>
      </c>
      <c r="E481" s="191"/>
      <c r="F481" s="192" t="s">
        <v>821</v>
      </c>
      <c r="H481" s="193" t="n">
        <v>10.5</v>
      </c>
      <c r="L481" s="190"/>
      <c r="M481" s="194"/>
      <c r="N481" s="195"/>
      <c r="O481" s="195"/>
      <c r="P481" s="195"/>
      <c r="Q481" s="195"/>
      <c r="R481" s="195"/>
      <c r="S481" s="195"/>
      <c r="T481" s="196"/>
      <c r="AT481" s="191" t="s">
        <v>207</v>
      </c>
      <c r="AU481" s="191" t="s">
        <v>82</v>
      </c>
      <c r="AV481" s="189" t="s">
        <v>82</v>
      </c>
      <c r="AW481" s="189" t="s">
        <v>35</v>
      </c>
      <c r="AX481" s="189" t="s">
        <v>72</v>
      </c>
      <c r="AY481" s="191" t="s">
        <v>127</v>
      </c>
    </row>
    <row r="482" s="189" customFormat="true" ht="12" hidden="false" customHeight="false" outlineLevel="0" collapsed="false">
      <c r="B482" s="190"/>
      <c r="D482" s="176" t="s">
        <v>207</v>
      </c>
      <c r="E482" s="191"/>
      <c r="F482" s="192" t="s">
        <v>822</v>
      </c>
      <c r="H482" s="193" t="n">
        <v>12.5</v>
      </c>
      <c r="L482" s="190"/>
      <c r="M482" s="194"/>
      <c r="N482" s="195"/>
      <c r="O482" s="195"/>
      <c r="P482" s="195"/>
      <c r="Q482" s="195"/>
      <c r="R482" s="195"/>
      <c r="S482" s="195"/>
      <c r="T482" s="196"/>
      <c r="AT482" s="191" t="s">
        <v>207</v>
      </c>
      <c r="AU482" s="191" t="s">
        <v>82</v>
      </c>
      <c r="AV482" s="189" t="s">
        <v>82</v>
      </c>
      <c r="AW482" s="189" t="s">
        <v>35</v>
      </c>
      <c r="AX482" s="189" t="s">
        <v>72</v>
      </c>
      <c r="AY482" s="191" t="s">
        <v>127</v>
      </c>
    </row>
    <row r="483" s="189" customFormat="true" ht="12" hidden="false" customHeight="false" outlineLevel="0" collapsed="false">
      <c r="B483" s="190"/>
      <c r="D483" s="176" t="s">
        <v>207</v>
      </c>
      <c r="E483" s="191"/>
      <c r="F483" s="192" t="s">
        <v>823</v>
      </c>
      <c r="H483" s="193" t="n">
        <v>10.5</v>
      </c>
      <c r="L483" s="190"/>
      <c r="M483" s="194"/>
      <c r="N483" s="195"/>
      <c r="O483" s="195"/>
      <c r="P483" s="195"/>
      <c r="Q483" s="195"/>
      <c r="R483" s="195"/>
      <c r="S483" s="195"/>
      <c r="T483" s="196"/>
      <c r="AT483" s="191" t="s">
        <v>207</v>
      </c>
      <c r="AU483" s="191" t="s">
        <v>82</v>
      </c>
      <c r="AV483" s="189" t="s">
        <v>82</v>
      </c>
      <c r="AW483" s="189" t="s">
        <v>35</v>
      </c>
      <c r="AX483" s="189" t="s">
        <v>72</v>
      </c>
      <c r="AY483" s="191" t="s">
        <v>127</v>
      </c>
    </row>
    <row r="484" s="189" customFormat="true" ht="12" hidden="false" customHeight="false" outlineLevel="0" collapsed="false">
      <c r="B484" s="190"/>
      <c r="D484" s="176" t="s">
        <v>207</v>
      </c>
      <c r="E484" s="191"/>
      <c r="F484" s="192" t="s">
        <v>824</v>
      </c>
      <c r="H484" s="193" t="n">
        <v>13.5</v>
      </c>
      <c r="L484" s="190"/>
      <c r="M484" s="194"/>
      <c r="N484" s="195"/>
      <c r="O484" s="195"/>
      <c r="P484" s="195"/>
      <c r="Q484" s="195"/>
      <c r="R484" s="195"/>
      <c r="S484" s="195"/>
      <c r="T484" s="196"/>
      <c r="AT484" s="191" t="s">
        <v>207</v>
      </c>
      <c r="AU484" s="191" t="s">
        <v>82</v>
      </c>
      <c r="AV484" s="189" t="s">
        <v>82</v>
      </c>
      <c r="AW484" s="189" t="s">
        <v>35</v>
      </c>
      <c r="AX484" s="189" t="s">
        <v>72</v>
      </c>
      <c r="AY484" s="191" t="s">
        <v>127</v>
      </c>
    </row>
    <row r="485" s="197" customFormat="true" ht="12" hidden="false" customHeight="false" outlineLevel="0" collapsed="false">
      <c r="B485" s="198"/>
      <c r="D485" s="176" t="s">
        <v>207</v>
      </c>
      <c r="E485" s="199"/>
      <c r="F485" s="200" t="s">
        <v>227</v>
      </c>
      <c r="H485" s="201" t="n">
        <v>78</v>
      </c>
      <c r="L485" s="198"/>
      <c r="M485" s="202"/>
      <c r="N485" s="203"/>
      <c r="O485" s="203"/>
      <c r="P485" s="203"/>
      <c r="Q485" s="203"/>
      <c r="R485" s="203"/>
      <c r="S485" s="203"/>
      <c r="T485" s="204"/>
      <c r="AT485" s="199" t="s">
        <v>207</v>
      </c>
      <c r="AU485" s="199" t="s">
        <v>82</v>
      </c>
      <c r="AV485" s="197" t="s">
        <v>146</v>
      </c>
      <c r="AW485" s="197" t="s">
        <v>35</v>
      </c>
      <c r="AX485" s="197" t="s">
        <v>80</v>
      </c>
      <c r="AY485" s="199" t="s">
        <v>127</v>
      </c>
    </row>
    <row r="486" s="26" customFormat="true" ht="16.5" hidden="false" customHeight="true" outlineLevel="0" collapsed="false">
      <c r="B486" s="164"/>
      <c r="C486" s="165" t="s">
        <v>825</v>
      </c>
      <c r="D486" s="165" t="s">
        <v>130</v>
      </c>
      <c r="E486" s="166" t="s">
        <v>826</v>
      </c>
      <c r="F486" s="167" t="s">
        <v>827</v>
      </c>
      <c r="G486" s="168" t="s">
        <v>240</v>
      </c>
      <c r="H486" s="169" t="n">
        <v>6</v>
      </c>
      <c r="I486" s="170"/>
      <c r="J486" s="170" t="n">
        <f aca="false">ROUND(I486*H486,2)</f>
        <v>0</v>
      </c>
      <c r="K486" s="167" t="s">
        <v>134</v>
      </c>
      <c r="L486" s="27"/>
      <c r="M486" s="171"/>
      <c r="N486" s="172" t="s">
        <v>43</v>
      </c>
      <c r="O486" s="173" t="n">
        <v>0.495</v>
      </c>
      <c r="P486" s="173" t="n">
        <f aca="false">O486*H486</f>
        <v>2.97</v>
      </c>
      <c r="Q486" s="173" t="n">
        <v>0.00906</v>
      </c>
      <c r="R486" s="173" t="n">
        <f aca="false">Q486*H486</f>
        <v>0.05436</v>
      </c>
      <c r="S486" s="173" t="n">
        <v>0</v>
      </c>
      <c r="T486" s="174" t="n">
        <f aca="false">S486*H486</f>
        <v>0</v>
      </c>
      <c r="AR486" s="10" t="s">
        <v>282</v>
      </c>
      <c r="AT486" s="10" t="s">
        <v>130</v>
      </c>
      <c r="AU486" s="10" t="s">
        <v>82</v>
      </c>
      <c r="AY486" s="10" t="s">
        <v>127</v>
      </c>
      <c r="BE486" s="175" t="n">
        <f aca="false">IF(N486="základní",J486,0)</f>
        <v>0</v>
      </c>
      <c r="BF486" s="175" t="n">
        <f aca="false">IF(N486="snížená",J486,0)</f>
        <v>0</v>
      </c>
      <c r="BG486" s="175" t="n">
        <f aca="false">IF(N486="zákl. přenesená",J486,0)</f>
        <v>0</v>
      </c>
      <c r="BH486" s="175" t="n">
        <f aca="false">IF(N486="sníž. přenesená",J486,0)</f>
        <v>0</v>
      </c>
      <c r="BI486" s="175" t="n">
        <f aca="false">IF(N486="nulová",J486,0)</f>
        <v>0</v>
      </c>
      <c r="BJ486" s="10" t="s">
        <v>80</v>
      </c>
      <c r="BK486" s="175" t="n">
        <f aca="false">ROUND(I486*H486,2)</f>
        <v>0</v>
      </c>
      <c r="BL486" s="10" t="s">
        <v>282</v>
      </c>
      <c r="BM486" s="10" t="s">
        <v>828</v>
      </c>
    </row>
    <row r="487" s="182" customFormat="true" ht="12" hidden="false" customHeight="false" outlineLevel="0" collapsed="false">
      <c r="B487" s="183"/>
      <c r="D487" s="176" t="s">
        <v>207</v>
      </c>
      <c r="E487" s="184"/>
      <c r="F487" s="185" t="s">
        <v>208</v>
      </c>
      <c r="H487" s="184"/>
      <c r="L487" s="183"/>
      <c r="M487" s="186"/>
      <c r="N487" s="187"/>
      <c r="O487" s="187"/>
      <c r="P487" s="187"/>
      <c r="Q487" s="187"/>
      <c r="R487" s="187"/>
      <c r="S487" s="187"/>
      <c r="T487" s="188"/>
      <c r="AT487" s="184" t="s">
        <v>207</v>
      </c>
      <c r="AU487" s="184" t="s">
        <v>82</v>
      </c>
      <c r="AV487" s="182" t="s">
        <v>80</v>
      </c>
      <c r="AW487" s="182" t="s">
        <v>35</v>
      </c>
      <c r="AX487" s="182" t="s">
        <v>72</v>
      </c>
      <c r="AY487" s="184" t="s">
        <v>127</v>
      </c>
    </row>
    <row r="488" s="189" customFormat="true" ht="12" hidden="false" customHeight="false" outlineLevel="0" collapsed="false">
      <c r="B488" s="190"/>
      <c r="D488" s="176" t="s">
        <v>207</v>
      </c>
      <c r="E488" s="191"/>
      <c r="F488" s="192" t="s">
        <v>829</v>
      </c>
      <c r="H488" s="193" t="n">
        <v>4</v>
      </c>
      <c r="L488" s="190"/>
      <c r="M488" s="194"/>
      <c r="N488" s="195"/>
      <c r="O488" s="195"/>
      <c r="P488" s="195"/>
      <c r="Q488" s="195"/>
      <c r="R488" s="195"/>
      <c r="S488" s="195"/>
      <c r="T488" s="196"/>
      <c r="AT488" s="191" t="s">
        <v>207</v>
      </c>
      <c r="AU488" s="191" t="s">
        <v>82</v>
      </c>
      <c r="AV488" s="189" t="s">
        <v>82</v>
      </c>
      <c r="AW488" s="189" t="s">
        <v>35</v>
      </c>
      <c r="AX488" s="189" t="s">
        <v>72</v>
      </c>
      <c r="AY488" s="191" t="s">
        <v>127</v>
      </c>
    </row>
    <row r="489" s="182" customFormat="true" ht="12" hidden="false" customHeight="false" outlineLevel="0" collapsed="false">
      <c r="B489" s="183"/>
      <c r="D489" s="176" t="s">
        <v>207</v>
      </c>
      <c r="E489" s="184"/>
      <c r="F489" s="185" t="s">
        <v>309</v>
      </c>
      <c r="H489" s="184"/>
      <c r="L489" s="183"/>
      <c r="M489" s="186"/>
      <c r="N489" s="187"/>
      <c r="O489" s="187"/>
      <c r="P489" s="187"/>
      <c r="Q489" s="187"/>
      <c r="R489" s="187"/>
      <c r="S489" s="187"/>
      <c r="T489" s="188"/>
      <c r="AT489" s="184" t="s">
        <v>207</v>
      </c>
      <c r="AU489" s="184" t="s">
        <v>82</v>
      </c>
      <c r="AV489" s="182" t="s">
        <v>80</v>
      </c>
      <c r="AW489" s="182" t="s">
        <v>35</v>
      </c>
      <c r="AX489" s="182" t="s">
        <v>72</v>
      </c>
      <c r="AY489" s="184" t="s">
        <v>127</v>
      </c>
    </row>
    <row r="490" s="189" customFormat="true" ht="12" hidden="false" customHeight="false" outlineLevel="0" collapsed="false">
      <c r="B490" s="190"/>
      <c r="D490" s="176" t="s">
        <v>207</v>
      </c>
      <c r="E490" s="191"/>
      <c r="F490" s="192" t="s">
        <v>830</v>
      </c>
      <c r="H490" s="193" t="n">
        <v>2</v>
      </c>
      <c r="L490" s="190"/>
      <c r="M490" s="194"/>
      <c r="N490" s="195"/>
      <c r="O490" s="195"/>
      <c r="P490" s="195"/>
      <c r="Q490" s="195"/>
      <c r="R490" s="195"/>
      <c r="S490" s="195"/>
      <c r="T490" s="196"/>
      <c r="AT490" s="191" t="s">
        <v>207</v>
      </c>
      <c r="AU490" s="191" t="s">
        <v>82</v>
      </c>
      <c r="AV490" s="189" t="s">
        <v>82</v>
      </c>
      <c r="AW490" s="189" t="s">
        <v>35</v>
      </c>
      <c r="AX490" s="189" t="s">
        <v>72</v>
      </c>
      <c r="AY490" s="191" t="s">
        <v>127</v>
      </c>
    </row>
    <row r="491" s="197" customFormat="true" ht="12" hidden="false" customHeight="false" outlineLevel="0" collapsed="false">
      <c r="B491" s="198"/>
      <c r="D491" s="176" t="s">
        <v>207</v>
      </c>
      <c r="E491" s="199"/>
      <c r="F491" s="200" t="s">
        <v>227</v>
      </c>
      <c r="H491" s="201" t="n">
        <v>6</v>
      </c>
      <c r="L491" s="198"/>
      <c r="M491" s="202"/>
      <c r="N491" s="203"/>
      <c r="O491" s="203"/>
      <c r="P491" s="203"/>
      <c r="Q491" s="203"/>
      <c r="R491" s="203"/>
      <c r="S491" s="203"/>
      <c r="T491" s="204"/>
      <c r="AT491" s="199" t="s">
        <v>207</v>
      </c>
      <c r="AU491" s="199" t="s">
        <v>82</v>
      </c>
      <c r="AV491" s="197" t="s">
        <v>146</v>
      </c>
      <c r="AW491" s="197" t="s">
        <v>35</v>
      </c>
      <c r="AX491" s="197" t="s">
        <v>80</v>
      </c>
      <c r="AY491" s="199" t="s">
        <v>127</v>
      </c>
    </row>
    <row r="492" s="26" customFormat="true" ht="16.5" hidden="false" customHeight="true" outlineLevel="0" collapsed="false">
      <c r="B492" s="164"/>
      <c r="C492" s="165" t="s">
        <v>831</v>
      </c>
      <c r="D492" s="165" t="s">
        <v>130</v>
      </c>
      <c r="E492" s="166" t="s">
        <v>832</v>
      </c>
      <c r="F492" s="167" t="s">
        <v>833</v>
      </c>
      <c r="G492" s="168" t="s">
        <v>279</v>
      </c>
      <c r="H492" s="169" t="n">
        <v>3</v>
      </c>
      <c r="I492" s="170"/>
      <c r="J492" s="170" t="n">
        <f aca="false">ROUND(I492*H492,2)</f>
        <v>0</v>
      </c>
      <c r="K492" s="167" t="s">
        <v>134</v>
      </c>
      <c r="L492" s="27"/>
      <c r="M492" s="171"/>
      <c r="N492" s="172" t="s">
        <v>43</v>
      </c>
      <c r="O492" s="173" t="n">
        <v>0.331</v>
      </c>
      <c r="P492" s="173" t="n">
        <f aca="false">O492*H492</f>
        <v>0.993</v>
      </c>
      <c r="Q492" s="173" t="n">
        <v>0.00148</v>
      </c>
      <c r="R492" s="173" t="n">
        <f aca="false">Q492*H492</f>
        <v>0.00444</v>
      </c>
      <c r="S492" s="173" t="n">
        <v>0</v>
      </c>
      <c r="T492" s="174" t="n">
        <f aca="false">S492*H492</f>
        <v>0</v>
      </c>
      <c r="AR492" s="10" t="s">
        <v>282</v>
      </c>
      <c r="AT492" s="10" t="s">
        <v>130</v>
      </c>
      <c r="AU492" s="10" t="s">
        <v>82</v>
      </c>
      <c r="AY492" s="10" t="s">
        <v>127</v>
      </c>
      <c r="BE492" s="175" t="n">
        <f aca="false">IF(N492="základní",J492,0)</f>
        <v>0</v>
      </c>
      <c r="BF492" s="175" t="n">
        <f aca="false">IF(N492="snížená",J492,0)</f>
        <v>0</v>
      </c>
      <c r="BG492" s="175" t="n">
        <f aca="false">IF(N492="zákl. přenesená",J492,0)</f>
        <v>0</v>
      </c>
      <c r="BH492" s="175" t="n">
        <f aca="false">IF(N492="sníž. přenesená",J492,0)</f>
        <v>0</v>
      </c>
      <c r="BI492" s="175" t="n">
        <f aca="false">IF(N492="nulová",J492,0)</f>
        <v>0</v>
      </c>
      <c r="BJ492" s="10" t="s">
        <v>80</v>
      </c>
      <c r="BK492" s="175" t="n">
        <f aca="false">ROUND(I492*H492,2)</f>
        <v>0</v>
      </c>
      <c r="BL492" s="10" t="s">
        <v>282</v>
      </c>
      <c r="BM492" s="10" t="s">
        <v>834</v>
      </c>
    </row>
    <row r="493" s="182" customFormat="true" ht="12" hidden="false" customHeight="false" outlineLevel="0" collapsed="false">
      <c r="B493" s="183"/>
      <c r="D493" s="176" t="s">
        <v>207</v>
      </c>
      <c r="E493" s="184"/>
      <c r="F493" s="185" t="s">
        <v>208</v>
      </c>
      <c r="H493" s="184"/>
      <c r="L493" s="183"/>
      <c r="M493" s="186"/>
      <c r="N493" s="187"/>
      <c r="O493" s="187"/>
      <c r="P493" s="187"/>
      <c r="Q493" s="187"/>
      <c r="R493" s="187"/>
      <c r="S493" s="187"/>
      <c r="T493" s="188"/>
      <c r="AT493" s="184" t="s">
        <v>207</v>
      </c>
      <c r="AU493" s="184" t="s">
        <v>82</v>
      </c>
      <c r="AV493" s="182" t="s">
        <v>80</v>
      </c>
      <c r="AW493" s="182" t="s">
        <v>35</v>
      </c>
      <c r="AX493" s="182" t="s">
        <v>72</v>
      </c>
      <c r="AY493" s="184" t="s">
        <v>127</v>
      </c>
    </row>
    <row r="494" s="189" customFormat="true" ht="12" hidden="false" customHeight="false" outlineLevel="0" collapsed="false">
      <c r="B494" s="190"/>
      <c r="D494" s="176" t="s">
        <v>207</v>
      </c>
      <c r="E494" s="191"/>
      <c r="F494" s="192" t="s">
        <v>835</v>
      </c>
      <c r="H494" s="193" t="n">
        <v>3</v>
      </c>
      <c r="L494" s="190"/>
      <c r="M494" s="194"/>
      <c r="N494" s="195"/>
      <c r="O494" s="195"/>
      <c r="P494" s="195"/>
      <c r="Q494" s="195"/>
      <c r="R494" s="195"/>
      <c r="S494" s="195"/>
      <c r="T494" s="196"/>
      <c r="AT494" s="191" t="s">
        <v>207</v>
      </c>
      <c r="AU494" s="191" t="s">
        <v>82</v>
      </c>
      <c r="AV494" s="189" t="s">
        <v>82</v>
      </c>
      <c r="AW494" s="189" t="s">
        <v>35</v>
      </c>
      <c r="AX494" s="189" t="s">
        <v>80</v>
      </c>
      <c r="AY494" s="191" t="s">
        <v>127</v>
      </c>
    </row>
    <row r="495" s="26" customFormat="true" ht="25.5" hidden="false" customHeight="true" outlineLevel="0" collapsed="false">
      <c r="B495" s="164"/>
      <c r="C495" s="165" t="s">
        <v>836</v>
      </c>
      <c r="D495" s="165" t="s">
        <v>130</v>
      </c>
      <c r="E495" s="166" t="s">
        <v>837</v>
      </c>
      <c r="F495" s="167" t="s">
        <v>838</v>
      </c>
      <c r="G495" s="168" t="s">
        <v>279</v>
      </c>
      <c r="H495" s="169" t="n">
        <v>8.7</v>
      </c>
      <c r="I495" s="170"/>
      <c r="J495" s="170" t="n">
        <f aca="false">ROUND(I495*H495,2)</f>
        <v>0</v>
      </c>
      <c r="K495" s="167" t="s">
        <v>134</v>
      </c>
      <c r="L495" s="27"/>
      <c r="M495" s="171"/>
      <c r="N495" s="172" t="s">
        <v>43</v>
      </c>
      <c r="O495" s="173" t="n">
        <v>0.242</v>
      </c>
      <c r="P495" s="173" t="n">
        <f aca="false">O495*H495</f>
        <v>2.1054</v>
      </c>
      <c r="Q495" s="173" t="n">
        <v>0.0019</v>
      </c>
      <c r="R495" s="173" t="n">
        <f aca="false">Q495*H495</f>
        <v>0.01653</v>
      </c>
      <c r="S495" s="173" t="n">
        <v>0</v>
      </c>
      <c r="T495" s="174" t="n">
        <f aca="false">S495*H495</f>
        <v>0</v>
      </c>
      <c r="AR495" s="10" t="s">
        <v>282</v>
      </c>
      <c r="AT495" s="10" t="s">
        <v>130</v>
      </c>
      <c r="AU495" s="10" t="s">
        <v>82</v>
      </c>
      <c r="AY495" s="10" t="s">
        <v>127</v>
      </c>
      <c r="BE495" s="175" t="n">
        <f aca="false">IF(N495="základní",J495,0)</f>
        <v>0</v>
      </c>
      <c r="BF495" s="175" t="n">
        <f aca="false">IF(N495="snížená",J495,0)</f>
        <v>0</v>
      </c>
      <c r="BG495" s="175" t="n">
        <f aca="false">IF(N495="zákl. přenesená",J495,0)</f>
        <v>0</v>
      </c>
      <c r="BH495" s="175" t="n">
        <f aca="false">IF(N495="sníž. přenesená",J495,0)</f>
        <v>0</v>
      </c>
      <c r="BI495" s="175" t="n">
        <f aca="false">IF(N495="nulová",J495,0)</f>
        <v>0</v>
      </c>
      <c r="BJ495" s="10" t="s">
        <v>80</v>
      </c>
      <c r="BK495" s="175" t="n">
        <f aca="false">ROUND(I495*H495,2)</f>
        <v>0</v>
      </c>
      <c r="BL495" s="10" t="s">
        <v>282</v>
      </c>
      <c r="BM495" s="10" t="s">
        <v>839</v>
      </c>
    </row>
    <row r="496" s="26" customFormat="true" ht="24" hidden="false" customHeight="false" outlineLevel="0" collapsed="false">
      <c r="B496" s="27"/>
      <c r="D496" s="176" t="s">
        <v>140</v>
      </c>
      <c r="F496" s="177" t="s">
        <v>840</v>
      </c>
      <c r="L496" s="27"/>
      <c r="M496" s="178"/>
      <c r="N496" s="28"/>
      <c r="O496" s="28"/>
      <c r="P496" s="28"/>
      <c r="Q496" s="28"/>
      <c r="R496" s="28"/>
      <c r="S496" s="28"/>
      <c r="T496" s="67"/>
      <c r="AT496" s="10" t="s">
        <v>140</v>
      </c>
      <c r="AU496" s="10" t="s">
        <v>82</v>
      </c>
    </row>
    <row r="497" s="182" customFormat="true" ht="12" hidden="false" customHeight="false" outlineLevel="0" collapsed="false">
      <c r="B497" s="183"/>
      <c r="D497" s="176" t="s">
        <v>207</v>
      </c>
      <c r="E497" s="184"/>
      <c r="F497" s="185" t="s">
        <v>208</v>
      </c>
      <c r="H497" s="184"/>
      <c r="L497" s="183"/>
      <c r="M497" s="186"/>
      <c r="N497" s="187"/>
      <c r="O497" s="187"/>
      <c r="P497" s="187"/>
      <c r="Q497" s="187"/>
      <c r="R497" s="187"/>
      <c r="S497" s="187"/>
      <c r="T497" s="188"/>
      <c r="AT497" s="184" t="s">
        <v>207</v>
      </c>
      <c r="AU497" s="184" t="s">
        <v>82</v>
      </c>
      <c r="AV497" s="182" t="s">
        <v>80</v>
      </c>
      <c r="AW497" s="182" t="s">
        <v>35</v>
      </c>
      <c r="AX497" s="182" t="s">
        <v>72</v>
      </c>
      <c r="AY497" s="184" t="s">
        <v>127</v>
      </c>
    </row>
    <row r="498" s="189" customFormat="true" ht="12" hidden="false" customHeight="false" outlineLevel="0" collapsed="false">
      <c r="B498" s="190"/>
      <c r="D498" s="176" t="s">
        <v>207</v>
      </c>
      <c r="E498" s="191"/>
      <c r="F498" s="192" t="s">
        <v>801</v>
      </c>
      <c r="H498" s="193" t="n">
        <v>4.5</v>
      </c>
      <c r="L498" s="190"/>
      <c r="M498" s="194"/>
      <c r="N498" s="195"/>
      <c r="O498" s="195"/>
      <c r="P498" s="195"/>
      <c r="Q498" s="195"/>
      <c r="R498" s="195"/>
      <c r="S498" s="195"/>
      <c r="T498" s="196"/>
      <c r="AT498" s="191" t="s">
        <v>207</v>
      </c>
      <c r="AU498" s="191" t="s">
        <v>82</v>
      </c>
      <c r="AV498" s="189" t="s">
        <v>82</v>
      </c>
      <c r="AW498" s="189" t="s">
        <v>35</v>
      </c>
      <c r="AX498" s="189" t="s">
        <v>72</v>
      </c>
      <c r="AY498" s="191" t="s">
        <v>127</v>
      </c>
    </row>
    <row r="499" s="189" customFormat="true" ht="12" hidden="false" customHeight="false" outlineLevel="0" collapsed="false">
      <c r="B499" s="190"/>
      <c r="D499" s="176" t="s">
        <v>207</v>
      </c>
      <c r="E499" s="191"/>
      <c r="F499" s="192" t="s">
        <v>802</v>
      </c>
      <c r="H499" s="193" t="n">
        <v>4.2</v>
      </c>
      <c r="L499" s="190"/>
      <c r="M499" s="194"/>
      <c r="N499" s="195"/>
      <c r="O499" s="195"/>
      <c r="P499" s="195"/>
      <c r="Q499" s="195"/>
      <c r="R499" s="195"/>
      <c r="S499" s="195"/>
      <c r="T499" s="196"/>
      <c r="AT499" s="191" t="s">
        <v>207</v>
      </c>
      <c r="AU499" s="191" t="s">
        <v>82</v>
      </c>
      <c r="AV499" s="189" t="s">
        <v>82</v>
      </c>
      <c r="AW499" s="189" t="s">
        <v>35</v>
      </c>
      <c r="AX499" s="189" t="s">
        <v>72</v>
      </c>
      <c r="AY499" s="191" t="s">
        <v>127</v>
      </c>
    </row>
    <row r="500" s="197" customFormat="true" ht="12" hidden="false" customHeight="false" outlineLevel="0" collapsed="false">
      <c r="B500" s="198"/>
      <c r="D500" s="176" t="s">
        <v>207</v>
      </c>
      <c r="E500" s="199"/>
      <c r="F500" s="200" t="s">
        <v>227</v>
      </c>
      <c r="H500" s="201" t="n">
        <v>8.7</v>
      </c>
      <c r="L500" s="198"/>
      <c r="M500" s="202"/>
      <c r="N500" s="203"/>
      <c r="O500" s="203"/>
      <c r="P500" s="203"/>
      <c r="Q500" s="203"/>
      <c r="R500" s="203"/>
      <c r="S500" s="203"/>
      <c r="T500" s="204"/>
      <c r="AT500" s="199" t="s">
        <v>207</v>
      </c>
      <c r="AU500" s="199" t="s">
        <v>82</v>
      </c>
      <c r="AV500" s="197" t="s">
        <v>146</v>
      </c>
      <c r="AW500" s="197" t="s">
        <v>35</v>
      </c>
      <c r="AX500" s="197" t="s">
        <v>80</v>
      </c>
      <c r="AY500" s="199" t="s">
        <v>127</v>
      </c>
    </row>
    <row r="501" s="26" customFormat="true" ht="25.5" hidden="false" customHeight="true" outlineLevel="0" collapsed="false">
      <c r="B501" s="164"/>
      <c r="C501" s="165" t="s">
        <v>841</v>
      </c>
      <c r="D501" s="165" t="s">
        <v>130</v>
      </c>
      <c r="E501" s="166" t="s">
        <v>842</v>
      </c>
      <c r="F501" s="167" t="s">
        <v>843</v>
      </c>
      <c r="G501" s="168" t="s">
        <v>279</v>
      </c>
      <c r="H501" s="169" t="n">
        <v>17</v>
      </c>
      <c r="I501" s="170"/>
      <c r="J501" s="170" t="n">
        <f aca="false">ROUND(I501*H501,2)</f>
        <v>0</v>
      </c>
      <c r="K501" s="167" t="s">
        <v>134</v>
      </c>
      <c r="L501" s="27"/>
      <c r="M501" s="171"/>
      <c r="N501" s="172" t="s">
        <v>43</v>
      </c>
      <c r="O501" s="173" t="n">
        <v>0.248</v>
      </c>
      <c r="P501" s="173" t="n">
        <f aca="false">O501*H501</f>
        <v>4.216</v>
      </c>
      <c r="Q501" s="173" t="n">
        <v>0.00223</v>
      </c>
      <c r="R501" s="173" t="n">
        <f aca="false">Q501*H501</f>
        <v>0.03791</v>
      </c>
      <c r="S501" s="173" t="n">
        <v>0</v>
      </c>
      <c r="T501" s="174" t="n">
        <f aca="false">S501*H501</f>
        <v>0</v>
      </c>
      <c r="AR501" s="10" t="s">
        <v>282</v>
      </c>
      <c r="AT501" s="10" t="s">
        <v>130</v>
      </c>
      <c r="AU501" s="10" t="s">
        <v>82</v>
      </c>
      <c r="AY501" s="10" t="s">
        <v>127</v>
      </c>
      <c r="BE501" s="175" t="n">
        <f aca="false">IF(N501="základní",J501,0)</f>
        <v>0</v>
      </c>
      <c r="BF501" s="175" t="n">
        <f aca="false">IF(N501="snížená",J501,0)</f>
        <v>0</v>
      </c>
      <c r="BG501" s="175" t="n">
        <f aca="false">IF(N501="zákl. přenesená",J501,0)</f>
        <v>0</v>
      </c>
      <c r="BH501" s="175" t="n">
        <f aca="false">IF(N501="sníž. přenesená",J501,0)</f>
        <v>0</v>
      </c>
      <c r="BI501" s="175" t="n">
        <f aca="false">IF(N501="nulová",J501,0)</f>
        <v>0</v>
      </c>
      <c r="BJ501" s="10" t="s">
        <v>80</v>
      </c>
      <c r="BK501" s="175" t="n">
        <f aca="false">ROUND(I501*H501,2)</f>
        <v>0</v>
      </c>
      <c r="BL501" s="10" t="s">
        <v>282</v>
      </c>
      <c r="BM501" s="10" t="s">
        <v>844</v>
      </c>
    </row>
    <row r="502" s="182" customFormat="true" ht="12" hidden="false" customHeight="false" outlineLevel="0" collapsed="false">
      <c r="B502" s="183"/>
      <c r="D502" s="176" t="s">
        <v>207</v>
      </c>
      <c r="E502" s="184"/>
      <c r="F502" s="185" t="s">
        <v>208</v>
      </c>
      <c r="H502" s="184"/>
      <c r="L502" s="183"/>
      <c r="M502" s="186"/>
      <c r="N502" s="187"/>
      <c r="O502" s="187"/>
      <c r="P502" s="187"/>
      <c r="Q502" s="187"/>
      <c r="R502" s="187"/>
      <c r="S502" s="187"/>
      <c r="T502" s="188"/>
      <c r="AT502" s="184" t="s">
        <v>207</v>
      </c>
      <c r="AU502" s="184" t="s">
        <v>82</v>
      </c>
      <c r="AV502" s="182" t="s">
        <v>80</v>
      </c>
      <c r="AW502" s="182" t="s">
        <v>35</v>
      </c>
      <c r="AX502" s="182" t="s">
        <v>72</v>
      </c>
      <c r="AY502" s="184" t="s">
        <v>127</v>
      </c>
    </row>
    <row r="503" s="189" customFormat="true" ht="12" hidden="false" customHeight="false" outlineLevel="0" collapsed="false">
      <c r="B503" s="190"/>
      <c r="D503" s="176" t="s">
        <v>207</v>
      </c>
      <c r="E503" s="191"/>
      <c r="F503" s="192" t="s">
        <v>807</v>
      </c>
      <c r="H503" s="193" t="n">
        <v>11</v>
      </c>
      <c r="L503" s="190"/>
      <c r="M503" s="194"/>
      <c r="N503" s="195"/>
      <c r="O503" s="195"/>
      <c r="P503" s="195"/>
      <c r="Q503" s="195"/>
      <c r="R503" s="195"/>
      <c r="S503" s="195"/>
      <c r="T503" s="196"/>
      <c r="AT503" s="191" t="s">
        <v>207</v>
      </c>
      <c r="AU503" s="191" t="s">
        <v>82</v>
      </c>
      <c r="AV503" s="189" t="s">
        <v>82</v>
      </c>
      <c r="AW503" s="189" t="s">
        <v>35</v>
      </c>
      <c r="AX503" s="189" t="s">
        <v>72</v>
      </c>
      <c r="AY503" s="191" t="s">
        <v>127</v>
      </c>
    </row>
    <row r="504" s="182" customFormat="true" ht="12" hidden="false" customHeight="false" outlineLevel="0" collapsed="false">
      <c r="B504" s="183"/>
      <c r="D504" s="176" t="s">
        <v>207</v>
      </c>
      <c r="E504" s="184"/>
      <c r="F504" s="185" t="s">
        <v>309</v>
      </c>
      <c r="H504" s="184"/>
      <c r="L504" s="183"/>
      <c r="M504" s="186"/>
      <c r="N504" s="187"/>
      <c r="O504" s="187"/>
      <c r="P504" s="187"/>
      <c r="Q504" s="187"/>
      <c r="R504" s="187"/>
      <c r="S504" s="187"/>
      <c r="T504" s="188"/>
      <c r="AT504" s="184" t="s">
        <v>207</v>
      </c>
      <c r="AU504" s="184" t="s">
        <v>82</v>
      </c>
      <c r="AV504" s="182" t="s">
        <v>80</v>
      </c>
      <c r="AW504" s="182" t="s">
        <v>35</v>
      </c>
      <c r="AX504" s="182" t="s">
        <v>72</v>
      </c>
      <c r="AY504" s="184" t="s">
        <v>127</v>
      </c>
    </row>
    <row r="505" s="189" customFormat="true" ht="12" hidden="false" customHeight="false" outlineLevel="0" collapsed="false">
      <c r="B505" s="190"/>
      <c r="D505" s="176" t="s">
        <v>207</v>
      </c>
      <c r="E505" s="191"/>
      <c r="F505" s="192" t="s">
        <v>808</v>
      </c>
      <c r="H505" s="193" t="n">
        <v>6</v>
      </c>
      <c r="L505" s="190"/>
      <c r="M505" s="194"/>
      <c r="N505" s="195"/>
      <c r="O505" s="195"/>
      <c r="P505" s="195"/>
      <c r="Q505" s="195"/>
      <c r="R505" s="195"/>
      <c r="S505" s="195"/>
      <c r="T505" s="196"/>
      <c r="AT505" s="191" t="s">
        <v>207</v>
      </c>
      <c r="AU505" s="191" t="s">
        <v>82</v>
      </c>
      <c r="AV505" s="189" t="s">
        <v>82</v>
      </c>
      <c r="AW505" s="189" t="s">
        <v>35</v>
      </c>
      <c r="AX505" s="189" t="s">
        <v>72</v>
      </c>
      <c r="AY505" s="191" t="s">
        <v>127</v>
      </c>
    </row>
    <row r="506" s="197" customFormat="true" ht="12" hidden="false" customHeight="false" outlineLevel="0" collapsed="false">
      <c r="B506" s="198"/>
      <c r="D506" s="176" t="s">
        <v>207</v>
      </c>
      <c r="E506" s="199"/>
      <c r="F506" s="200" t="s">
        <v>227</v>
      </c>
      <c r="H506" s="201" t="n">
        <v>17</v>
      </c>
      <c r="L506" s="198"/>
      <c r="M506" s="202"/>
      <c r="N506" s="203"/>
      <c r="O506" s="203"/>
      <c r="P506" s="203"/>
      <c r="Q506" s="203"/>
      <c r="R506" s="203"/>
      <c r="S506" s="203"/>
      <c r="T506" s="204"/>
      <c r="AT506" s="199" t="s">
        <v>207</v>
      </c>
      <c r="AU506" s="199" t="s">
        <v>82</v>
      </c>
      <c r="AV506" s="197" t="s">
        <v>146</v>
      </c>
      <c r="AW506" s="197" t="s">
        <v>35</v>
      </c>
      <c r="AX506" s="197" t="s">
        <v>80</v>
      </c>
      <c r="AY506" s="199" t="s">
        <v>127</v>
      </c>
    </row>
    <row r="507" s="26" customFormat="true" ht="16.5" hidden="false" customHeight="true" outlineLevel="0" collapsed="false">
      <c r="B507" s="164"/>
      <c r="C507" s="165" t="s">
        <v>845</v>
      </c>
      <c r="D507" s="165" t="s">
        <v>130</v>
      </c>
      <c r="E507" s="166" t="s">
        <v>846</v>
      </c>
      <c r="F507" s="167" t="s">
        <v>847</v>
      </c>
      <c r="G507" s="168" t="s">
        <v>257</v>
      </c>
      <c r="H507" s="169" t="n">
        <v>31.7</v>
      </c>
      <c r="I507" s="170"/>
      <c r="J507" s="170" t="n">
        <f aca="false">ROUND(I507*H507,2)</f>
        <v>0</v>
      </c>
      <c r="K507" s="167"/>
      <c r="L507" s="27"/>
      <c r="M507" s="171"/>
      <c r="N507" s="172" t="s">
        <v>43</v>
      </c>
      <c r="O507" s="173" t="n">
        <v>1.693</v>
      </c>
      <c r="P507" s="173" t="n">
        <f aca="false">O507*H507</f>
        <v>53.6681</v>
      </c>
      <c r="Q507" s="173" t="n">
        <v>0.00637</v>
      </c>
      <c r="R507" s="173" t="n">
        <f aca="false">Q507*H507</f>
        <v>0.201929</v>
      </c>
      <c r="S507" s="173" t="n">
        <v>0</v>
      </c>
      <c r="T507" s="174" t="n">
        <f aca="false">S507*H507</f>
        <v>0</v>
      </c>
      <c r="AR507" s="10" t="s">
        <v>282</v>
      </c>
      <c r="AT507" s="10" t="s">
        <v>130</v>
      </c>
      <c r="AU507" s="10" t="s">
        <v>82</v>
      </c>
      <c r="AY507" s="10" t="s">
        <v>127</v>
      </c>
      <c r="BE507" s="175" t="n">
        <f aca="false">IF(N507="základní",J507,0)</f>
        <v>0</v>
      </c>
      <c r="BF507" s="175" t="n">
        <f aca="false">IF(N507="snížená",J507,0)</f>
        <v>0</v>
      </c>
      <c r="BG507" s="175" t="n">
        <f aca="false">IF(N507="zákl. přenesená",J507,0)</f>
        <v>0</v>
      </c>
      <c r="BH507" s="175" t="n">
        <f aca="false">IF(N507="sníž. přenesená",J507,0)</f>
        <v>0</v>
      </c>
      <c r="BI507" s="175" t="n">
        <f aca="false">IF(N507="nulová",J507,0)</f>
        <v>0</v>
      </c>
      <c r="BJ507" s="10" t="s">
        <v>80</v>
      </c>
      <c r="BK507" s="175" t="n">
        <f aca="false">ROUND(I507*H507,2)</f>
        <v>0</v>
      </c>
      <c r="BL507" s="10" t="s">
        <v>282</v>
      </c>
      <c r="BM507" s="10" t="s">
        <v>848</v>
      </c>
    </row>
    <row r="508" s="182" customFormat="true" ht="12" hidden="false" customHeight="false" outlineLevel="0" collapsed="false">
      <c r="B508" s="183"/>
      <c r="D508" s="176" t="s">
        <v>207</v>
      </c>
      <c r="E508" s="184"/>
      <c r="F508" s="185" t="s">
        <v>309</v>
      </c>
      <c r="H508" s="184"/>
      <c r="L508" s="183"/>
      <c r="M508" s="186"/>
      <c r="N508" s="187"/>
      <c r="O508" s="187"/>
      <c r="P508" s="187"/>
      <c r="Q508" s="187"/>
      <c r="R508" s="187"/>
      <c r="S508" s="187"/>
      <c r="T508" s="188"/>
      <c r="AT508" s="184" t="s">
        <v>207</v>
      </c>
      <c r="AU508" s="184" t="s">
        <v>82</v>
      </c>
      <c r="AV508" s="182" t="s">
        <v>80</v>
      </c>
      <c r="AW508" s="182" t="s">
        <v>35</v>
      </c>
      <c r="AX508" s="182" t="s">
        <v>72</v>
      </c>
      <c r="AY508" s="184" t="s">
        <v>127</v>
      </c>
    </row>
    <row r="509" s="189" customFormat="true" ht="12" hidden="false" customHeight="false" outlineLevel="0" collapsed="false">
      <c r="B509" s="190"/>
      <c r="D509" s="176" t="s">
        <v>207</v>
      </c>
      <c r="E509" s="191"/>
      <c r="F509" s="192" t="s">
        <v>849</v>
      </c>
      <c r="H509" s="193" t="n">
        <v>10.6</v>
      </c>
      <c r="L509" s="190"/>
      <c r="M509" s="194"/>
      <c r="N509" s="195"/>
      <c r="O509" s="195"/>
      <c r="P509" s="195"/>
      <c r="Q509" s="195"/>
      <c r="R509" s="195"/>
      <c r="S509" s="195"/>
      <c r="T509" s="196"/>
      <c r="AT509" s="191" t="s">
        <v>207</v>
      </c>
      <c r="AU509" s="191" t="s">
        <v>82</v>
      </c>
      <c r="AV509" s="189" t="s">
        <v>82</v>
      </c>
      <c r="AW509" s="189" t="s">
        <v>35</v>
      </c>
      <c r="AX509" s="189" t="s">
        <v>72</v>
      </c>
      <c r="AY509" s="191" t="s">
        <v>127</v>
      </c>
    </row>
    <row r="510" s="189" customFormat="true" ht="12" hidden="false" customHeight="false" outlineLevel="0" collapsed="false">
      <c r="B510" s="190"/>
      <c r="D510" s="176" t="s">
        <v>207</v>
      </c>
      <c r="E510" s="191"/>
      <c r="F510" s="192" t="s">
        <v>850</v>
      </c>
      <c r="H510" s="193" t="n">
        <v>21.1</v>
      </c>
      <c r="L510" s="190"/>
      <c r="M510" s="194"/>
      <c r="N510" s="195"/>
      <c r="O510" s="195"/>
      <c r="P510" s="195"/>
      <c r="Q510" s="195"/>
      <c r="R510" s="195"/>
      <c r="S510" s="195"/>
      <c r="T510" s="196"/>
      <c r="AT510" s="191" t="s">
        <v>207</v>
      </c>
      <c r="AU510" s="191" t="s">
        <v>82</v>
      </c>
      <c r="AV510" s="189" t="s">
        <v>82</v>
      </c>
      <c r="AW510" s="189" t="s">
        <v>35</v>
      </c>
      <c r="AX510" s="189" t="s">
        <v>72</v>
      </c>
      <c r="AY510" s="191" t="s">
        <v>127</v>
      </c>
    </row>
    <row r="511" s="197" customFormat="true" ht="12" hidden="false" customHeight="false" outlineLevel="0" collapsed="false">
      <c r="B511" s="198"/>
      <c r="D511" s="176" t="s">
        <v>207</v>
      </c>
      <c r="E511" s="199"/>
      <c r="F511" s="200" t="s">
        <v>227</v>
      </c>
      <c r="H511" s="201" t="n">
        <v>31.7</v>
      </c>
      <c r="L511" s="198"/>
      <c r="M511" s="202"/>
      <c r="N511" s="203"/>
      <c r="O511" s="203"/>
      <c r="P511" s="203"/>
      <c r="Q511" s="203"/>
      <c r="R511" s="203"/>
      <c r="S511" s="203"/>
      <c r="T511" s="204"/>
      <c r="AT511" s="199" t="s">
        <v>207</v>
      </c>
      <c r="AU511" s="199" t="s">
        <v>82</v>
      </c>
      <c r="AV511" s="197" t="s">
        <v>146</v>
      </c>
      <c r="AW511" s="197" t="s">
        <v>35</v>
      </c>
      <c r="AX511" s="197" t="s">
        <v>80</v>
      </c>
      <c r="AY511" s="199" t="s">
        <v>127</v>
      </c>
    </row>
    <row r="512" s="26" customFormat="true" ht="25.5" hidden="false" customHeight="true" outlineLevel="0" collapsed="false">
      <c r="B512" s="164"/>
      <c r="C512" s="165" t="s">
        <v>851</v>
      </c>
      <c r="D512" s="165" t="s">
        <v>130</v>
      </c>
      <c r="E512" s="166" t="s">
        <v>852</v>
      </c>
      <c r="F512" s="167" t="s">
        <v>853</v>
      </c>
      <c r="G512" s="168" t="s">
        <v>257</v>
      </c>
      <c r="H512" s="169" t="n">
        <v>4.5</v>
      </c>
      <c r="I512" s="170"/>
      <c r="J512" s="170" t="n">
        <f aca="false">ROUND(I512*H512,2)</f>
        <v>0</v>
      </c>
      <c r="K512" s="167" t="s">
        <v>134</v>
      </c>
      <c r="L512" s="27"/>
      <c r="M512" s="171"/>
      <c r="N512" s="172" t="s">
        <v>43</v>
      </c>
      <c r="O512" s="173" t="n">
        <v>1.593</v>
      </c>
      <c r="P512" s="173" t="n">
        <f aca="false">O512*H512</f>
        <v>7.1685</v>
      </c>
      <c r="Q512" s="173" t="n">
        <v>0.00637</v>
      </c>
      <c r="R512" s="173" t="n">
        <f aca="false">Q512*H512</f>
        <v>0.028665</v>
      </c>
      <c r="S512" s="173" t="n">
        <v>0</v>
      </c>
      <c r="T512" s="174" t="n">
        <f aca="false">S512*H512</f>
        <v>0</v>
      </c>
      <c r="AR512" s="10" t="s">
        <v>282</v>
      </c>
      <c r="AT512" s="10" t="s">
        <v>130</v>
      </c>
      <c r="AU512" s="10" t="s">
        <v>82</v>
      </c>
      <c r="AY512" s="10" t="s">
        <v>127</v>
      </c>
      <c r="BE512" s="175" t="n">
        <f aca="false">IF(N512="základní",J512,0)</f>
        <v>0</v>
      </c>
      <c r="BF512" s="175" t="n">
        <f aca="false">IF(N512="snížená",J512,0)</f>
        <v>0</v>
      </c>
      <c r="BG512" s="175" t="n">
        <f aca="false">IF(N512="zákl. přenesená",J512,0)</f>
        <v>0</v>
      </c>
      <c r="BH512" s="175" t="n">
        <f aca="false">IF(N512="sníž. přenesená",J512,0)</f>
        <v>0</v>
      </c>
      <c r="BI512" s="175" t="n">
        <f aca="false">IF(N512="nulová",J512,0)</f>
        <v>0</v>
      </c>
      <c r="BJ512" s="10" t="s">
        <v>80</v>
      </c>
      <c r="BK512" s="175" t="n">
        <f aca="false">ROUND(I512*H512,2)</f>
        <v>0</v>
      </c>
      <c r="BL512" s="10" t="s">
        <v>282</v>
      </c>
      <c r="BM512" s="10" t="s">
        <v>854</v>
      </c>
    </row>
    <row r="513" s="182" customFormat="true" ht="12" hidden="false" customHeight="false" outlineLevel="0" collapsed="false">
      <c r="B513" s="183"/>
      <c r="D513" s="176" t="s">
        <v>207</v>
      </c>
      <c r="E513" s="184"/>
      <c r="F513" s="185" t="s">
        <v>208</v>
      </c>
      <c r="H513" s="184"/>
      <c r="L513" s="183"/>
      <c r="M513" s="186"/>
      <c r="N513" s="187"/>
      <c r="O513" s="187"/>
      <c r="P513" s="187"/>
      <c r="Q513" s="187"/>
      <c r="R513" s="187"/>
      <c r="S513" s="187"/>
      <c r="T513" s="188"/>
      <c r="AT513" s="184" t="s">
        <v>207</v>
      </c>
      <c r="AU513" s="184" t="s">
        <v>82</v>
      </c>
      <c r="AV513" s="182" t="s">
        <v>80</v>
      </c>
      <c r="AW513" s="182" t="s">
        <v>35</v>
      </c>
      <c r="AX513" s="182" t="s">
        <v>72</v>
      </c>
      <c r="AY513" s="184" t="s">
        <v>127</v>
      </c>
    </row>
    <row r="514" s="189" customFormat="true" ht="12" hidden="false" customHeight="false" outlineLevel="0" collapsed="false">
      <c r="B514" s="190"/>
      <c r="D514" s="176" t="s">
        <v>207</v>
      </c>
      <c r="E514" s="191"/>
      <c r="F514" s="192" t="s">
        <v>855</v>
      </c>
      <c r="H514" s="193" t="n">
        <v>3</v>
      </c>
      <c r="L514" s="190"/>
      <c r="M514" s="194"/>
      <c r="N514" s="195"/>
      <c r="O514" s="195"/>
      <c r="P514" s="195"/>
      <c r="Q514" s="195"/>
      <c r="R514" s="195"/>
      <c r="S514" s="195"/>
      <c r="T514" s="196"/>
      <c r="AT514" s="191" t="s">
        <v>207</v>
      </c>
      <c r="AU514" s="191" t="s">
        <v>82</v>
      </c>
      <c r="AV514" s="189" t="s">
        <v>82</v>
      </c>
      <c r="AW514" s="189" t="s">
        <v>35</v>
      </c>
      <c r="AX514" s="189" t="s">
        <v>72</v>
      </c>
      <c r="AY514" s="191" t="s">
        <v>127</v>
      </c>
    </row>
    <row r="515" s="182" customFormat="true" ht="12" hidden="false" customHeight="false" outlineLevel="0" collapsed="false">
      <c r="B515" s="183"/>
      <c r="D515" s="176" t="s">
        <v>207</v>
      </c>
      <c r="E515" s="184"/>
      <c r="F515" s="185" t="s">
        <v>309</v>
      </c>
      <c r="H515" s="184"/>
      <c r="L515" s="183"/>
      <c r="M515" s="186"/>
      <c r="N515" s="187"/>
      <c r="O515" s="187"/>
      <c r="P515" s="187"/>
      <c r="Q515" s="187"/>
      <c r="R515" s="187"/>
      <c r="S515" s="187"/>
      <c r="T515" s="188"/>
      <c r="AT515" s="184" t="s">
        <v>207</v>
      </c>
      <c r="AU515" s="184" t="s">
        <v>82</v>
      </c>
      <c r="AV515" s="182" t="s">
        <v>80</v>
      </c>
      <c r="AW515" s="182" t="s">
        <v>35</v>
      </c>
      <c r="AX515" s="182" t="s">
        <v>72</v>
      </c>
      <c r="AY515" s="184" t="s">
        <v>127</v>
      </c>
    </row>
    <row r="516" s="189" customFormat="true" ht="12" hidden="false" customHeight="false" outlineLevel="0" collapsed="false">
      <c r="B516" s="190"/>
      <c r="D516" s="176" t="s">
        <v>207</v>
      </c>
      <c r="E516" s="191"/>
      <c r="F516" s="192" t="s">
        <v>856</v>
      </c>
      <c r="H516" s="193" t="n">
        <v>1.5</v>
      </c>
      <c r="L516" s="190"/>
      <c r="M516" s="194"/>
      <c r="N516" s="195"/>
      <c r="O516" s="195"/>
      <c r="P516" s="195"/>
      <c r="Q516" s="195"/>
      <c r="R516" s="195"/>
      <c r="S516" s="195"/>
      <c r="T516" s="196"/>
      <c r="AT516" s="191" t="s">
        <v>207</v>
      </c>
      <c r="AU516" s="191" t="s">
        <v>82</v>
      </c>
      <c r="AV516" s="189" t="s">
        <v>82</v>
      </c>
      <c r="AW516" s="189" t="s">
        <v>35</v>
      </c>
      <c r="AX516" s="189" t="s">
        <v>72</v>
      </c>
      <c r="AY516" s="191" t="s">
        <v>127</v>
      </c>
    </row>
    <row r="517" s="197" customFormat="true" ht="12" hidden="false" customHeight="false" outlineLevel="0" collapsed="false">
      <c r="B517" s="198"/>
      <c r="D517" s="176" t="s">
        <v>207</v>
      </c>
      <c r="E517" s="199"/>
      <c r="F517" s="200" t="s">
        <v>227</v>
      </c>
      <c r="H517" s="201" t="n">
        <v>4.5</v>
      </c>
      <c r="L517" s="198"/>
      <c r="M517" s="202"/>
      <c r="N517" s="203"/>
      <c r="O517" s="203"/>
      <c r="P517" s="203"/>
      <c r="Q517" s="203"/>
      <c r="R517" s="203"/>
      <c r="S517" s="203"/>
      <c r="T517" s="204"/>
      <c r="AT517" s="199" t="s">
        <v>207</v>
      </c>
      <c r="AU517" s="199" t="s">
        <v>82</v>
      </c>
      <c r="AV517" s="197" t="s">
        <v>146</v>
      </c>
      <c r="AW517" s="197" t="s">
        <v>35</v>
      </c>
      <c r="AX517" s="197" t="s">
        <v>80</v>
      </c>
      <c r="AY517" s="199" t="s">
        <v>127</v>
      </c>
    </row>
    <row r="518" s="26" customFormat="true" ht="25.5" hidden="false" customHeight="true" outlineLevel="0" collapsed="false">
      <c r="B518" s="164"/>
      <c r="C518" s="165" t="s">
        <v>857</v>
      </c>
      <c r="D518" s="165" t="s">
        <v>130</v>
      </c>
      <c r="E518" s="166" t="s">
        <v>858</v>
      </c>
      <c r="F518" s="167" t="s">
        <v>859</v>
      </c>
      <c r="G518" s="168" t="s">
        <v>279</v>
      </c>
      <c r="H518" s="169" t="n">
        <v>77.2</v>
      </c>
      <c r="I518" s="170"/>
      <c r="J518" s="170" t="n">
        <f aca="false">ROUND(I518*H518,2)</f>
        <v>0</v>
      </c>
      <c r="K518" s="167" t="s">
        <v>134</v>
      </c>
      <c r="L518" s="27"/>
      <c r="M518" s="171"/>
      <c r="N518" s="172" t="s">
        <v>43</v>
      </c>
      <c r="O518" s="173" t="n">
        <v>1.345</v>
      </c>
      <c r="P518" s="173" t="n">
        <f aca="false">O518*H518</f>
        <v>103.834</v>
      </c>
      <c r="Q518" s="173" t="n">
        <v>0.00641</v>
      </c>
      <c r="R518" s="173" t="n">
        <f aca="false">Q518*H518</f>
        <v>0.494852</v>
      </c>
      <c r="S518" s="173" t="n">
        <v>0</v>
      </c>
      <c r="T518" s="174" t="n">
        <f aca="false">S518*H518</f>
        <v>0</v>
      </c>
      <c r="AR518" s="10" t="s">
        <v>282</v>
      </c>
      <c r="AT518" s="10" t="s">
        <v>130</v>
      </c>
      <c r="AU518" s="10" t="s">
        <v>82</v>
      </c>
      <c r="AY518" s="10" t="s">
        <v>127</v>
      </c>
      <c r="BE518" s="175" t="n">
        <f aca="false">IF(N518="základní",J518,0)</f>
        <v>0</v>
      </c>
      <c r="BF518" s="175" t="n">
        <f aca="false">IF(N518="snížená",J518,0)</f>
        <v>0</v>
      </c>
      <c r="BG518" s="175" t="n">
        <f aca="false">IF(N518="zákl. přenesená",J518,0)</f>
        <v>0</v>
      </c>
      <c r="BH518" s="175" t="n">
        <f aca="false">IF(N518="sníž. přenesená",J518,0)</f>
        <v>0</v>
      </c>
      <c r="BI518" s="175" t="n">
        <f aca="false">IF(N518="nulová",J518,0)</f>
        <v>0</v>
      </c>
      <c r="BJ518" s="10" t="s">
        <v>80</v>
      </c>
      <c r="BK518" s="175" t="n">
        <f aca="false">ROUND(I518*H518,2)</f>
        <v>0</v>
      </c>
      <c r="BL518" s="10" t="s">
        <v>282</v>
      </c>
      <c r="BM518" s="10" t="s">
        <v>860</v>
      </c>
    </row>
    <row r="519" s="182" customFormat="true" ht="12" hidden="false" customHeight="false" outlineLevel="0" collapsed="false">
      <c r="B519" s="183"/>
      <c r="D519" s="176" t="s">
        <v>207</v>
      </c>
      <c r="E519" s="184"/>
      <c r="F519" s="185" t="s">
        <v>208</v>
      </c>
      <c r="H519" s="184"/>
      <c r="L519" s="183"/>
      <c r="M519" s="186"/>
      <c r="N519" s="187"/>
      <c r="O519" s="187"/>
      <c r="P519" s="187"/>
      <c r="Q519" s="187"/>
      <c r="R519" s="187"/>
      <c r="S519" s="187"/>
      <c r="T519" s="188"/>
      <c r="AT519" s="184" t="s">
        <v>207</v>
      </c>
      <c r="AU519" s="184" t="s">
        <v>82</v>
      </c>
      <c r="AV519" s="182" t="s">
        <v>80</v>
      </c>
      <c r="AW519" s="182" t="s">
        <v>35</v>
      </c>
      <c r="AX519" s="182" t="s">
        <v>72</v>
      </c>
      <c r="AY519" s="184" t="s">
        <v>127</v>
      </c>
    </row>
    <row r="520" s="189" customFormat="true" ht="12" hidden="false" customHeight="false" outlineLevel="0" collapsed="false">
      <c r="B520" s="190"/>
      <c r="D520" s="176" t="s">
        <v>207</v>
      </c>
      <c r="E520" s="191"/>
      <c r="F520" s="192" t="s">
        <v>861</v>
      </c>
      <c r="H520" s="193" t="n">
        <v>18</v>
      </c>
      <c r="L520" s="190"/>
      <c r="M520" s="194"/>
      <c r="N520" s="195"/>
      <c r="O520" s="195"/>
      <c r="P520" s="195"/>
      <c r="Q520" s="195"/>
      <c r="R520" s="195"/>
      <c r="S520" s="195"/>
      <c r="T520" s="196"/>
      <c r="AT520" s="191" t="s">
        <v>207</v>
      </c>
      <c r="AU520" s="191" t="s">
        <v>82</v>
      </c>
      <c r="AV520" s="189" t="s">
        <v>82</v>
      </c>
      <c r="AW520" s="189" t="s">
        <v>35</v>
      </c>
      <c r="AX520" s="189" t="s">
        <v>72</v>
      </c>
      <c r="AY520" s="191" t="s">
        <v>127</v>
      </c>
    </row>
    <row r="521" s="189" customFormat="true" ht="12" hidden="false" customHeight="false" outlineLevel="0" collapsed="false">
      <c r="B521" s="190"/>
      <c r="D521" s="176" t="s">
        <v>207</v>
      </c>
      <c r="E521" s="191"/>
      <c r="F521" s="192" t="s">
        <v>862</v>
      </c>
      <c r="H521" s="193" t="n">
        <v>14</v>
      </c>
      <c r="L521" s="190"/>
      <c r="M521" s="194"/>
      <c r="N521" s="195"/>
      <c r="O521" s="195"/>
      <c r="P521" s="195"/>
      <c r="Q521" s="195"/>
      <c r="R521" s="195"/>
      <c r="S521" s="195"/>
      <c r="T521" s="196"/>
      <c r="AT521" s="191" t="s">
        <v>207</v>
      </c>
      <c r="AU521" s="191" t="s">
        <v>82</v>
      </c>
      <c r="AV521" s="189" t="s">
        <v>82</v>
      </c>
      <c r="AW521" s="189" t="s">
        <v>35</v>
      </c>
      <c r="AX521" s="189" t="s">
        <v>72</v>
      </c>
      <c r="AY521" s="191" t="s">
        <v>127</v>
      </c>
    </row>
    <row r="522" s="182" customFormat="true" ht="12" hidden="false" customHeight="false" outlineLevel="0" collapsed="false">
      <c r="B522" s="183"/>
      <c r="D522" s="176" t="s">
        <v>207</v>
      </c>
      <c r="E522" s="184"/>
      <c r="F522" s="185" t="s">
        <v>309</v>
      </c>
      <c r="H522" s="184"/>
      <c r="L522" s="183"/>
      <c r="M522" s="186"/>
      <c r="N522" s="187"/>
      <c r="O522" s="187"/>
      <c r="P522" s="187"/>
      <c r="Q522" s="187"/>
      <c r="R522" s="187"/>
      <c r="S522" s="187"/>
      <c r="T522" s="188"/>
      <c r="AT522" s="184" t="s">
        <v>207</v>
      </c>
      <c r="AU522" s="184" t="s">
        <v>82</v>
      </c>
      <c r="AV522" s="182" t="s">
        <v>80</v>
      </c>
      <c r="AW522" s="182" t="s">
        <v>35</v>
      </c>
      <c r="AX522" s="182" t="s">
        <v>72</v>
      </c>
      <c r="AY522" s="184" t="s">
        <v>127</v>
      </c>
    </row>
    <row r="523" s="189" customFormat="true" ht="12" hidden="false" customHeight="false" outlineLevel="0" collapsed="false">
      <c r="B523" s="190"/>
      <c r="D523" s="176" t="s">
        <v>207</v>
      </c>
      <c r="E523" s="191"/>
      <c r="F523" s="192" t="s">
        <v>863</v>
      </c>
      <c r="H523" s="193" t="n">
        <v>10</v>
      </c>
      <c r="L523" s="190"/>
      <c r="M523" s="194"/>
      <c r="N523" s="195"/>
      <c r="O523" s="195"/>
      <c r="P523" s="195"/>
      <c r="Q523" s="195"/>
      <c r="R523" s="195"/>
      <c r="S523" s="195"/>
      <c r="T523" s="196"/>
      <c r="AT523" s="191" t="s">
        <v>207</v>
      </c>
      <c r="AU523" s="191" t="s">
        <v>82</v>
      </c>
      <c r="AV523" s="189" t="s">
        <v>82</v>
      </c>
      <c r="AW523" s="189" t="s">
        <v>35</v>
      </c>
      <c r="AX523" s="189" t="s">
        <v>72</v>
      </c>
      <c r="AY523" s="191" t="s">
        <v>127</v>
      </c>
    </row>
    <row r="524" s="189" customFormat="true" ht="12" hidden="false" customHeight="false" outlineLevel="0" collapsed="false">
      <c r="B524" s="190"/>
      <c r="D524" s="176" t="s">
        <v>207</v>
      </c>
      <c r="E524" s="191"/>
      <c r="F524" s="192" t="s">
        <v>864</v>
      </c>
      <c r="H524" s="193" t="n">
        <v>12</v>
      </c>
      <c r="L524" s="190"/>
      <c r="M524" s="194"/>
      <c r="N524" s="195"/>
      <c r="O524" s="195"/>
      <c r="P524" s="195"/>
      <c r="Q524" s="195"/>
      <c r="R524" s="195"/>
      <c r="S524" s="195"/>
      <c r="T524" s="196"/>
      <c r="AT524" s="191" t="s">
        <v>207</v>
      </c>
      <c r="AU524" s="191" t="s">
        <v>82</v>
      </c>
      <c r="AV524" s="189" t="s">
        <v>82</v>
      </c>
      <c r="AW524" s="189" t="s">
        <v>35</v>
      </c>
      <c r="AX524" s="189" t="s">
        <v>72</v>
      </c>
      <c r="AY524" s="191" t="s">
        <v>127</v>
      </c>
    </row>
    <row r="525" s="189" customFormat="true" ht="12" hidden="false" customHeight="false" outlineLevel="0" collapsed="false">
      <c r="B525" s="190"/>
      <c r="D525" s="176" t="s">
        <v>207</v>
      </c>
      <c r="E525" s="191"/>
      <c r="F525" s="192" t="s">
        <v>865</v>
      </c>
      <c r="H525" s="193" t="n">
        <v>10</v>
      </c>
      <c r="L525" s="190"/>
      <c r="M525" s="194"/>
      <c r="N525" s="195"/>
      <c r="O525" s="195"/>
      <c r="P525" s="195"/>
      <c r="Q525" s="195"/>
      <c r="R525" s="195"/>
      <c r="S525" s="195"/>
      <c r="T525" s="196"/>
      <c r="AT525" s="191" t="s">
        <v>207</v>
      </c>
      <c r="AU525" s="191" t="s">
        <v>82</v>
      </c>
      <c r="AV525" s="189" t="s">
        <v>82</v>
      </c>
      <c r="AW525" s="189" t="s">
        <v>35</v>
      </c>
      <c r="AX525" s="189" t="s">
        <v>72</v>
      </c>
      <c r="AY525" s="191" t="s">
        <v>127</v>
      </c>
    </row>
    <row r="526" s="189" customFormat="true" ht="12" hidden="false" customHeight="false" outlineLevel="0" collapsed="false">
      <c r="B526" s="190"/>
      <c r="D526" s="176" t="s">
        <v>207</v>
      </c>
      <c r="E526" s="191"/>
      <c r="F526" s="192" t="s">
        <v>866</v>
      </c>
      <c r="H526" s="193" t="n">
        <v>13.2</v>
      </c>
      <c r="L526" s="190"/>
      <c r="M526" s="194"/>
      <c r="N526" s="195"/>
      <c r="O526" s="195"/>
      <c r="P526" s="195"/>
      <c r="Q526" s="195"/>
      <c r="R526" s="195"/>
      <c r="S526" s="195"/>
      <c r="T526" s="196"/>
      <c r="AT526" s="191" t="s">
        <v>207</v>
      </c>
      <c r="AU526" s="191" t="s">
        <v>82</v>
      </c>
      <c r="AV526" s="189" t="s">
        <v>82</v>
      </c>
      <c r="AW526" s="189" t="s">
        <v>35</v>
      </c>
      <c r="AX526" s="189" t="s">
        <v>72</v>
      </c>
      <c r="AY526" s="191" t="s">
        <v>127</v>
      </c>
    </row>
    <row r="527" s="197" customFormat="true" ht="12" hidden="false" customHeight="false" outlineLevel="0" collapsed="false">
      <c r="B527" s="198"/>
      <c r="D527" s="176" t="s">
        <v>207</v>
      </c>
      <c r="E527" s="199"/>
      <c r="F527" s="200" t="s">
        <v>227</v>
      </c>
      <c r="H527" s="201" t="n">
        <v>77.2</v>
      </c>
      <c r="L527" s="198"/>
      <c r="M527" s="202"/>
      <c r="N527" s="203"/>
      <c r="O527" s="203"/>
      <c r="P527" s="203"/>
      <c r="Q527" s="203"/>
      <c r="R527" s="203"/>
      <c r="S527" s="203"/>
      <c r="T527" s="204"/>
      <c r="AT527" s="199" t="s">
        <v>207</v>
      </c>
      <c r="AU527" s="199" t="s">
        <v>82</v>
      </c>
      <c r="AV527" s="197" t="s">
        <v>146</v>
      </c>
      <c r="AW527" s="197" t="s">
        <v>35</v>
      </c>
      <c r="AX527" s="197" t="s">
        <v>80</v>
      </c>
      <c r="AY527" s="199" t="s">
        <v>127</v>
      </c>
    </row>
    <row r="528" s="26" customFormat="true" ht="16.5" hidden="false" customHeight="true" outlineLevel="0" collapsed="false">
      <c r="B528" s="164"/>
      <c r="C528" s="165" t="s">
        <v>867</v>
      </c>
      <c r="D528" s="165" t="s">
        <v>130</v>
      </c>
      <c r="E528" s="166" t="s">
        <v>868</v>
      </c>
      <c r="F528" s="167" t="s">
        <v>869</v>
      </c>
      <c r="G528" s="168" t="s">
        <v>279</v>
      </c>
      <c r="H528" s="169" t="n">
        <v>77.2</v>
      </c>
      <c r="I528" s="170"/>
      <c r="J528" s="170" t="n">
        <f aca="false">ROUND(I528*H528,2)</f>
        <v>0</v>
      </c>
      <c r="K528" s="167" t="s">
        <v>134</v>
      </c>
      <c r="L528" s="27"/>
      <c r="M528" s="171"/>
      <c r="N528" s="172" t="s">
        <v>43</v>
      </c>
      <c r="O528" s="173" t="n">
        <v>0.251</v>
      </c>
      <c r="P528" s="173" t="n">
        <f aca="false">O528*H528</f>
        <v>19.3772</v>
      </c>
      <c r="Q528" s="173" t="n">
        <v>0.00193</v>
      </c>
      <c r="R528" s="173" t="n">
        <f aca="false">Q528*H528</f>
        <v>0.148996</v>
      </c>
      <c r="S528" s="173" t="n">
        <v>0</v>
      </c>
      <c r="T528" s="174" t="n">
        <f aca="false">S528*H528</f>
        <v>0</v>
      </c>
      <c r="AR528" s="10" t="s">
        <v>282</v>
      </c>
      <c r="AT528" s="10" t="s">
        <v>130</v>
      </c>
      <c r="AU528" s="10" t="s">
        <v>82</v>
      </c>
      <c r="AY528" s="10" t="s">
        <v>127</v>
      </c>
      <c r="BE528" s="175" t="n">
        <f aca="false">IF(N528="základní",J528,0)</f>
        <v>0</v>
      </c>
      <c r="BF528" s="175" t="n">
        <f aca="false">IF(N528="snížená",J528,0)</f>
        <v>0</v>
      </c>
      <c r="BG528" s="175" t="n">
        <f aca="false">IF(N528="zákl. přenesená",J528,0)</f>
        <v>0</v>
      </c>
      <c r="BH528" s="175" t="n">
        <f aca="false">IF(N528="sníž. přenesená",J528,0)</f>
        <v>0</v>
      </c>
      <c r="BI528" s="175" t="n">
        <f aca="false">IF(N528="nulová",J528,0)</f>
        <v>0</v>
      </c>
      <c r="BJ528" s="10" t="s">
        <v>80</v>
      </c>
      <c r="BK528" s="175" t="n">
        <f aca="false">ROUND(I528*H528,2)</f>
        <v>0</v>
      </c>
      <c r="BL528" s="10" t="s">
        <v>282</v>
      </c>
      <c r="BM528" s="10" t="s">
        <v>870</v>
      </c>
    </row>
    <row r="529" s="26" customFormat="true" ht="24" hidden="false" customHeight="false" outlineLevel="0" collapsed="false">
      <c r="B529" s="27"/>
      <c r="D529" s="176" t="s">
        <v>140</v>
      </c>
      <c r="F529" s="177" t="s">
        <v>871</v>
      </c>
      <c r="L529" s="27"/>
      <c r="M529" s="178"/>
      <c r="N529" s="28"/>
      <c r="O529" s="28"/>
      <c r="P529" s="28"/>
      <c r="Q529" s="28"/>
      <c r="R529" s="28"/>
      <c r="S529" s="28"/>
      <c r="T529" s="67"/>
      <c r="AT529" s="10" t="s">
        <v>140</v>
      </c>
      <c r="AU529" s="10" t="s">
        <v>82</v>
      </c>
    </row>
    <row r="530" s="182" customFormat="true" ht="12" hidden="false" customHeight="false" outlineLevel="0" collapsed="false">
      <c r="B530" s="183"/>
      <c r="D530" s="176" t="s">
        <v>207</v>
      </c>
      <c r="E530" s="184"/>
      <c r="F530" s="185" t="s">
        <v>208</v>
      </c>
      <c r="H530" s="184"/>
      <c r="L530" s="183"/>
      <c r="M530" s="186"/>
      <c r="N530" s="187"/>
      <c r="O530" s="187"/>
      <c r="P530" s="187"/>
      <c r="Q530" s="187"/>
      <c r="R530" s="187"/>
      <c r="S530" s="187"/>
      <c r="T530" s="188"/>
      <c r="AT530" s="184" t="s">
        <v>207</v>
      </c>
      <c r="AU530" s="184" t="s">
        <v>82</v>
      </c>
      <c r="AV530" s="182" t="s">
        <v>80</v>
      </c>
      <c r="AW530" s="182" t="s">
        <v>35</v>
      </c>
      <c r="AX530" s="182" t="s">
        <v>72</v>
      </c>
      <c r="AY530" s="184" t="s">
        <v>127</v>
      </c>
    </row>
    <row r="531" s="189" customFormat="true" ht="12" hidden="false" customHeight="false" outlineLevel="0" collapsed="false">
      <c r="B531" s="190"/>
      <c r="D531" s="176" t="s">
        <v>207</v>
      </c>
      <c r="E531" s="191"/>
      <c r="F531" s="192" t="s">
        <v>861</v>
      </c>
      <c r="H531" s="193" t="n">
        <v>18</v>
      </c>
      <c r="L531" s="190"/>
      <c r="M531" s="194"/>
      <c r="N531" s="195"/>
      <c r="O531" s="195"/>
      <c r="P531" s="195"/>
      <c r="Q531" s="195"/>
      <c r="R531" s="195"/>
      <c r="S531" s="195"/>
      <c r="T531" s="196"/>
      <c r="AT531" s="191" t="s">
        <v>207</v>
      </c>
      <c r="AU531" s="191" t="s">
        <v>82</v>
      </c>
      <c r="AV531" s="189" t="s">
        <v>82</v>
      </c>
      <c r="AW531" s="189" t="s">
        <v>35</v>
      </c>
      <c r="AX531" s="189" t="s">
        <v>72</v>
      </c>
      <c r="AY531" s="191" t="s">
        <v>127</v>
      </c>
    </row>
    <row r="532" s="189" customFormat="true" ht="12" hidden="false" customHeight="false" outlineLevel="0" collapsed="false">
      <c r="B532" s="190"/>
      <c r="D532" s="176" t="s">
        <v>207</v>
      </c>
      <c r="E532" s="191"/>
      <c r="F532" s="192" t="s">
        <v>862</v>
      </c>
      <c r="H532" s="193" t="n">
        <v>14</v>
      </c>
      <c r="L532" s="190"/>
      <c r="M532" s="194"/>
      <c r="N532" s="195"/>
      <c r="O532" s="195"/>
      <c r="P532" s="195"/>
      <c r="Q532" s="195"/>
      <c r="R532" s="195"/>
      <c r="S532" s="195"/>
      <c r="T532" s="196"/>
      <c r="AT532" s="191" t="s">
        <v>207</v>
      </c>
      <c r="AU532" s="191" t="s">
        <v>82</v>
      </c>
      <c r="AV532" s="189" t="s">
        <v>82</v>
      </c>
      <c r="AW532" s="189" t="s">
        <v>35</v>
      </c>
      <c r="AX532" s="189" t="s">
        <v>72</v>
      </c>
      <c r="AY532" s="191" t="s">
        <v>127</v>
      </c>
    </row>
    <row r="533" s="182" customFormat="true" ht="12" hidden="false" customHeight="false" outlineLevel="0" collapsed="false">
      <c r="B533" s="183"/>
      <c r="D533" s="176" t="s">
        <v>207</v>
      </c>
      <c r="E533" s="184"/>
      <c r="F533" s="185" t="s">
        <v>309</v>
      </c>
      <c r="H533" s="184"/>
      <c r="L533" s="183"/>
      <c r="M533" s="186"/>
      <c r="N533" s="187"/>
      <c r="O533" s="187"/>
      <c r="P533" s="187"/>
      <c r="Q533" s="187"/>
      <c r="R533" s="187"/>
      <c r="S533" s="187"/>
      <c r="T533" s="188"/>
      <c r="AT533" s="184" t="s">
        <v>207</v>
      </c>
      <c r="AU533" s="184" t="s">
        <v>82</v>
      </c>
      <c r="AV533" s="182" t="s">
        <v>80</v>
      </c>
      <c r="AW533" s="182" t="s">
        <v>35</v>
      </c>
      <c r="AX533" s="182" t="s">
        <v>72</v>
      </c>
      <c r="AY533" s="184" t="s">
        <v>127</v>
      </c>
    </row>
    <row r="534" s="189" customFormat="true" ht="12" hidden="false" customHeight="false" outlineLevel="0" collapsed="false">
      <c r="B534" s="190"/>
      <c r="D534" s="176" t="s">
        <v>207</v>
      </c>
      <c r="E534" s="191"/>
      <c r="F534" s="192" t="s">
        <v>863</v>
      </c>
      <c r="H534" s="193" t="n">
        <v>10</v>
      </c>
      <c r="L534" s="190"/>
      <c r="M534" s="194"/>
      <c r="N534" s="195"/>
      <c r="O534" s="195"/>
      <c r="P534" s="195"/>
      <c r="Q534" s="195"/>
      <c r="R534" s="195"/>
      <c r="S534" s="195"/>
      <c r="T534" s="196"/>
      <c r="AT534" s="191" t="s">
        <v>207</v>
      </c>
      <c r="AU534" s="191" t="s">
        <v>82</v>
      </c>
      <c r="AV534" s="189" t="s">
        <v>82</v>
      </c>
      <c r="AW534" s="189" t="s">
        <v>35</v>
      </c>
      <c r="AX534" s="189" t="s">
        <v>72</v>
      </c>
      <c r="AY534" s="191" t="s">
        <v>127</v>
      </c>
    </row>
    <row r="535" s="189" customFormat="true" ht="12" hidden="false" customHeight="false" outlineLevel="0" collapsed="false">
      <c r="B535" s="190"/>
      <c r="D535" s="176" t="s">
        <v>207</v>
      </c>
      <c r="E535" s="191"/>
      <c r="F535" s="192" t="s">
        <v>864</v>
      </c>
      <c r="H535" s="193" t="n">
        <v>12</v>
      </c>
      <c r="L535" s="190"/>
      <c r="M535" s="194"/>
      <c r="N535" s="195"/>
      <c r="O535" s="195"/>
      <c r="P535" s="195"/>
      <c r="Q535" s="195"/>
      <c r="R535" s="195"/>
      <c r="S535" s="195"/>
      <c r="T535" s="196"/>
      <c r="AT535" s="191" t="s">
        <v>207</v>
      </c>
      <c r="AU535" s="191" t="s">
        <v>82</v>
      </c>
      <c r="AV535" s="189" t="s">
        <v>82</v>
      </c>
      <c r="AW535" s="189" t="s">
        <v>35</v>
      </c>
      <c r="AX535" s="189" t="s">
        <v>72</v>
      </c>
      <c r="AY535" s="191" t="s">
        <v>127</v>
      </c>
    </row>
    <row r="536" s="189" customFormat="true" ht="12" hidden="false" customHeight="false" outlineLevel="0" collapsed="false">
      <c r="B536" s="190"/>
      <c r="D536" s="176" t="s">
        <v>207</v>
      </c>
      <c r="E536" s="191"/>
      <c r="F536" s="192" t="s">
        <v>865</v>
      </c>
      <c r="H536" s="193" t="n">
        <v>10</v>
      </c>
      <c r="L536" s="190"/>
      <c r="M536" s="194"/>
      <c r="N536" s="195"/>
      <c r="O536" s="195"/>
      <c r="P536" s="195"/>
      <c r="Q536" s="195"/>
      <c r="R536" s="195"/>
      <c r="S536" s="195"/>
      <c r="T536" s="196"/>
      <c r="AT536" s="191" t="s">
        <v>207</v>
      </c>
      <c r="AU536" s="191" t="s">
        <v>82</v>
      </c>
      <c r="AV536" s="189" t="s">
        <v>82</v>
      </c>
      <c r="AW536" s="189" t="s">
        <v>35</v>
      </c>
      <c r="AX536" s="189" t="s">
        <v>72</v>
      </c>
      <c r="AY536" s="191" t="s">
        <v>127</v>
      </c>
    </row>
    <row r="537" s="189" customFormat="true" ht="12" hidden="false" customHeight="false" outlineLevel="0" collapsed="false">
      <c r="B537" s="190"/>
      <c r="D537" s="176" t="s">
        <v>207</v>
      </c>
      <c r="E537" s="191"/>
      <c r="F537" s="192" t="s">
        <v>866</v>
      </c>
      <c r="H537" s="193" t="n">
        <v>13.2</v>
      </c>
      <c r="L537" s="190"/>
      <c r="M537" s="194"/>
      <c r="N537" s="195"/>
      <c r="O537" s="195"/>
      <c r="P537" s="195"/>
      <c r="Q537" s="195"/>
      <c r="R537" s="195"/>
      <c r="S537" s="195"/>
      <c r="T537" s="196"/>
      <c r="AT537" s="191" t="s">
        <v>207</v>
      </c>
      <c r="AU537" s="191" t="s">
        <v>82</v>
      </c>
      <c r="AV537" s="189" t="s">
        <v>82</v>
      </c>
      <c r="AW537" s="189" t="s">
        <v>35</v>
      </c>
      <c r="AX537" s="189" t="s">
        <v>72</v>
      </c>
      <c r="AY537" s="191" t="s">
        <v>127</v>
      </c>
    </row>
    <row r="538" s="197" customFormat="true" ht="12" hidden="false" customHeight="false" outlineLevel="0" collapsed="false">
      <c r="B538" s="198"/>
      <c r="D538" s="176" t="s">
        <v>207</v>
      </c>
      <c r="E538" s="199"/>
      <c r="F538" s="200" t="s">
        <v>227</v>
      </c>
      <c r="H538" s="201" t="n">
        <v>77.2</v>
      </c>
      <c r="L538" s="198"/>
      <c r="M538" s="202"/>
      <c r="N538" s="203"/>
      <c r="O538" s="203"/>
      <c r="P538" s="203"/>
      <c r="Q538" s="203"/>
      <c r="R538" s="203"/>
      <c r="S538" s="203"/>
      <c r="T538" s="204"/>
      <c r="AT538" s="199" t="s">
        <v>207</v>
      </c>
      <c r="AU538" s="199" t="s">
        <v>82</v>
      </c>
      <c r="AV538" s="197" t="s">
        <v>146</v>
      </c>
      <c r="AW538" s="197" t="s">
        <v>35</v>
      </c>
      <c r="AX538" s="197" t="s">
        <v>80</v>
      </c>
      <c r="AY538" s="199" t="s">
        <v>127</v>
      </c>
    </row>
    <row r="539" s="26" customFormat="true" ht="16.5" hidden="false" customHeight="true" outlineLevel="0" collapsed="false">
      <c r="B539" s="164"/>
      <c r="C539" s="165" t="s">
        <v>872</v>
      </c>
      <c r="D539" s="165" t="s">
        <v>130</v>
      </c>
      <c r="E539" s="166" t="s">
        <v>873</v>
      </c>
      <c r="F539" s="167" t="s">
        <v>874</v>
      </c>
      <c r="G539" s="168" t="s">
        <v>240</v>
      </c>
      <c r="H539" s="169" t="n">
        <v>2</v>
      </c>
      <c r="I539" s="170"/>
      <c r="J539" s="170" t="n">
        <f aca="false">ROUND(I539*H539,2)</f>
        <v>0</v>
      </c>
      <c r="K539" s="167"/>
      <c r="L539" s="27"/>
      <c r="M539" s="171"/>
      <c r="N539" s="172" t="s">
        <v>43</v>
      </c>
      <c r="O539" s="173" t="n">
        <v>0</v>
      </c>
      <c r="P539" s="173" t="n">
        <f aca="false">O539*H539</f>
        <v>0</v>
      </c>
      <c r="Q539" s="173" t="n">
        <v>0</v>
      </c>
      <c r="R539" s="173" t="n">
        <f aca="false">Q539*H539</f>
        <v>0</v>
      </c>
      <c r="S539" s="173" t="n">
        <v>0</v>
      </c>
      <c r="T539" s="174" t="n">
        <f aca="false">S539*H539</f>
        <v>0</v>
      </c>
      <c r="AR539" s="10" t="s">
        <v>282</v>
      </c>
      <c r="AT539" s="10" t="s">
        <v>130</v>
      </c>
      <c r="AU539" s="10" t="s">
        <v>82</v>
      </c>
      <c r="AY539" s="10" t="s">
        <v>127</v>
      </c>
      <c r="BE539" s="175" t="n">
        <f aca="false">IF(N539="základní",J539,0)</f>
        <v>0</v>
      </c>
      <c r="BF539" s="175" t="n">
        <f aca="false">IF(N539="snížená",J539,0)</f>
        <v>0</v>
      </c>
      <c r="BG539" s="175" t="n">
        <f aca="false">IF(N539="zákl. přenesená",J539,0)</f>
        <v>0</v>
      </c>
      <c r="BH539" s="175" t="n">
        <f aca="false">IF(N539="sníž. přenesená",J539,0)</f>
        <v>0</v>
      </c>
      <c r="BI539" s="175" t="n">
        <f aca="false">IF(N539="nulová",J539,0)</f>
        <v>0</v>
      </c>
      <c r="BJ539" s="10" t="s">
        <v>80</v>
      </c>
      <c r="BK539" s="175" t="n">
        <f aca="false">ROUND(I539*H539,2)</f>
        <v>0</v>
      </c>
      <c r="BL539" s="10" t="s">
        <v>282</v>
      </c>
      <c r="BM539" s="10" t="s">
        <v>875</v>
      </c>
    </row>
    <row r="540" s="182" customFormat="true" ht="12" hidden="false" customHeight="false" outlineLevel="0" collapsed="false">
      <c r="B540" s="183"/>
      <c r="D540" s="176" t="s">
        <v>207</v>
      </c>
      <c r="E540" s="184"/>
      <c r="F540" s="185" t="s">
        <v>208</v>
      </c>
      <c r="H540" s="184"/>
      <c r="L540" s="183"/>
      <c r="M540" s="186"/>
      <c r="N540" s="187"/>
      <c r="O540" s="187"/>
      <c r="P540" s="187"/>
      <c r="Q540" s="187"/>
      <c r="R540" s="187"/>
      <c r="S540" s="187"/>
      <c r="T540" s="188"/>
      <c r="AT540" s="184" t="s">
        <v>207</v>
      </c>
      <c r="AU540" s="184" t="s">
        <v>82</v>
      </c>
      <c r="AV540" s="182" t="s">
        <v>80</v>
      </c>
      <c r="AW540" s="182" t="s">
        <v>35</v>
      </c>
      <c r="AX540" s="182" t="s">
        <v>72</v>
      </c>
      <c r="AY540" s="184" t="s">
        <v>127</v>
      </c>
    </row>
    <row r="541" s="189" customFormat="true" ht="12" hidden="false" customHeight="false" outlineLevel="0" collapsed="false">
      <c r="B541" s="190"/>
      <c r="D541" s="176" t="s">
        <v>207</v>
      </c>
      <c r="E541" s="191"/>
      <c r="F541" s="192" t="s">
        <v>876</v>
      </c>
      <c r="H541" s="193" t="n">
        <v>2</v>
      </c>
      <c r="L541" s="190"/>
      <c r="M541" s="194"/>
      <c r="N541" s="195"/>
      <c r="O541" s="195"/>
      <c r="P541" s="195"/>
      <c r="Q541" s="195"/>
      <c r="R541" s="195"/>
      <c r="S541" s="195"/>
      <c r="T541" s="196"/>
      <c r="AT541" s="191" t="s">
        <v>207</v>
      </c>
      <c r="AU541" s="191" t="s">
        <v>82</v>
      </c>
      <c r="AV541" s="189" t="s">
        <v>82</v>
      </c>
      <c r="AW541" s="189" t="s">
        <v>35</v>
      </c>
      <c r="AX541" s="189" t="s">
        <v>80</v>
      </c>
      <c r="AY541" s="191" t="s">
        <v>127</v>
      </c>
    </row>
    <row r="542" s="26" customFormat="true" ht="25.5" hidden="false" customHeight="true" outlineLevel="0" collapsed="false">
      <c r="B542" s="164"/>
      <c r="C542" s="165" t="s">
        <v>877</v>
      </c>
      <c r="D542" s="165" t="s">
        <v>130</v>
      </c>
      <c r="E542" s="166" t="s">
        <v>878</v>
      </c>
      <c r="F542" s="167" t="s">
        <v>879</v>
      </c>
      <c r="G542" s="168" t="s">
        <v>240</v>
      </c>
      <c r="H542" s="169" t="n">
        <v>8</v>
      </c>
      <c r="I542" s="170"/>
      <c r="J542" s="170" t="n">
        <f aca="false">ROUND(I542*H542,2)</f>
        <v>0</v>
      </c>
      <c r="K542" s="167"/>
      <c r="L542" s="27"/>
      <c r="M542" s="171"/>
      <c r="N542" s="172" t="s">
        <v>43</v>
      </c>
      <c r="O542" s="173" t="n">
        <v>0</v>
      </c>
      <c r="P542" s="173" t="n">
        <f aca="false">O542*H542</f>
        <v>0</v>
      </c>
      <c r="Q542" s="173" t="n">
        <v>0</v>
      </c>
      <c r="R542" s="173" t="n">
        <f aca="false">Q542*H542</f>
        <v>0</v>
      </c>
      <c r="S542" s="173" t="n">
        <v>0</v>
      </c>
      <c r="T542" s="174" t="n">
        <f aca="false">S542*H542</f>
        <v>0</v>
      </c>
      <c r="AR542" s="10" t="s">
        <v>282</v>
      </c>
      <c r="AT542" s="10" t="s">
        <v>130</v>
      </c>
      <c r="AU542" s="10" t="s">
        <v>82</v>
      </c>
      <c r="AY542" s="10" t="s">
        <v>127</v>
      </c>
      <c r="BE542" s="175" t="n">
        <f aca="false">IF(N542="základní",J542,0)</f>
        <v>0</v>
      </c>
      <c r="BF542" s="175" t="n">
        <f aca="false">IF(N542="snížená",J542,0)</f>
        <v>0</v>
      </c>
      <c r="BG542" s="175" t="n">
        <f aca="false">IF(N542="zákl. přenesená",J542,0)</f>
        <v>0</v>
      </c>
      <c r="BH542" s="175" t="n">
        <f aca="false">IF(N542="sníž. přenesená",J542,0)</f>
        <v>0</v>
      </c>
      <c r="BI542" s="175" t="n">
        <f aca="false">IF(N542="nulová",J542,0)</f>
        <v>0</v>
      </c>
      <c r="BJ542" s="10" t="s">
        <v>80</v>
      </c>
      <c r="BK542" s="175" t="n">
        <f aca="false">ROUND(I542*H542,2)</f>
        <v>0</v>
      </c>
      <c r="BL542" s="10" t="s">
        <v>282</v>
      </c>
      <c r="BM542" s="10" t="s">
        <v>880</v>
      </c>
    </row>
    <row r="543" s="182" customFormat="true" ht="12" hidden="false" customHeight="false" outlineLevel="0" collapsed="false">
      <c r="B543" s="183"/>
      <c r="D543" s="176" t="s">
        <v>207</v>
      </c>
      <c r="E543" s="184"/>
      <c r="F543" s="185" t="s">
        <v>309</v>
      </c>
      <c r="H543" s="184"/>
      <c r="L543" s="183"/>
      <c r="M543" s="186"/>
      <c r="N543" s="187"/>
      <c r="O543" s="187"/>
      <c r="P543" s="187"/>
      <c r="Q543" s="187"/>
      <c r="R543" s="187"/>
      <c r="S543" s="187"/>
      <c r="T543" s="188"/>
      <c r="AT543" s="184" t="s">
        <v>207</v>
      </c>
      <c r="AU543" s="184" t="s">
        <v>82</v>
      </c>
      <c r="AV543" s="182" t="s">
        <v>80</v>
      </c>
      <c r="AW543" s="182" t="s">
        <v>35</v>
      </c>
      <c r="AX543" s="182" t="s">
        <v>72</v>
      </c>
      <c r="AY543" s="184" t="s">
        <v>127</v>
      </c>
    </row>
    <row r="544" s="189" customFormat="true" ht="12" hidden="false" customHeight="false" outlineLevel="0" collapsed="false">
      <c r="B544" s="190"/>
      <c r="D544" s="176" t="s">
        <v>207</v>
      </c>
      <c r="E544" s="191"/>
      <c r="F544" s="192" t="s">
        <v>881</v>
      </c>
      <c r="H544" s="193" t="n">
        <v>8</v>
      </c>
      <c r="L544" s="190"/>
      <c r="M544" s="194"/>
      <c r="N544" s="195"/>
      <c r="O544" s="195"/>
      <c r="P544" s="195"/>
      <c r="Q544" s="195"/>
      <c r="R544" s="195"/>
      <c r="S544" s="195"/>
      <c r="T544" s="196"/>
      <c r="AT544" s="191" t="s">
        <v>207</v>
      </c>
      <c r="AU544" s="191" t="s">
        <v>82</v>
      </c>
      <c r="AV544" s="189" t="s">
        <v>82</v>
      </c>
      <c r="AW544" s="189" t="s">
        <v>35</v>
      </c>
      <c r="AX544" s="189" t="s">
        <v>80</v>
      </c>
      <c r="AY544" s="191" t="s">
        <v>127</v>
      </c>
    </row>
    <row r="545" s="26" customFormat="true" ht="16.5" hidden="false" customHeight="true" outlineLevel="0" collapsed="false">
      <c r="B545" s="164"/>
      <c r="C545" s="165" t="s">
        <v>882</v>
      </c>
      <c r="D545" s="165" t="s">
        <v>130</v>
      </c>
      <c r="E545" s="166" t="s">
        <v>883</v>
      </c>
      <c r="F545" s="167" t="s">
        <v>884</v>
      </c>
      <c r="G545" s="168" t="s">
        <v>218</v>
      </c>
      <c r="H545" s="169" t="n">
        <v>1.159</v>
      </c>
      <c r="I545" s="170"/>
      <c r="J545" s="170" t="n">
        <f aca="false">ROUND(I545*H545,2)</f>
        <v>0</v>
      </c>
      <c r="K545" s="167" t="s">
        <v>134</v>
      </c>
      <c r="L545" s="27"/>
      <c r="M545" s="171"/>
      <c r="N545" s="172" t="s">
        <v>43</v>
      </c>
      <c r="O545" s="173" t="n">
        <v>4.947</v>
      </c>
      <c r="P545" s="173" t="n">
        <f aca="false">O545*H545</f>
        <v>5.733573</v>
      </c>
      <c r="Q545" s="173" t="n">
        <v>0</v>
      </c>
      <c r="R545" s="173" t="n">
        <f aca="false">Q545*H545</f>
        <v>0</v>
      </c>
      <c r="S545" s="173" t="n">
        <v>0</v>
      </c>
      <c r="T545" s="174" t="n">
        <f aca="false">S545*H545</f>
        <v>0</v>
      </c>
      <c r="AR545" s="10" t="s">
        <v>282</v>
      </c>
      <c r="AT545" s="10" t="s">
        <v>130</v>
      </c>
      <c r="AU545" s="10" t="s">
        <v>82</v>
      </c>
      <c r="AY545" s="10" t="s">
        <v>127</v>
      </c>
      <c r="BE545" s="175" t="n">
        <f aca="false">IF(N545="základní",J545,0)</f>
        <v>0</v>
      </c>
      <c r="BF545" s="175" t="n">
        <f aca="false">IF(N545="snížená",J545,0)</f>
        <v>0</v>
      </c>
      <c r="BG545" s="175" t="n">
        <f aca="false">IF(N545="zákl. přenesená",J545,0)</f>
        <v>0</v>
      </c>
      <c r="BH545" s="175" t="n">
        <f aca="false">IF(N545="sníž. přenesená",J545,0)</f>
        <v>0</v>
      </c>
      <c r="BI545" s="175" t="n">
        <f aca="false">IF(N545="nulová",J545,0)</f>
        <v>0</v>
      </c>
      <c r="BJ545" s="10" t="s">
        <v>80</v>
      </c>
      <c r="BK545" s="175" t="n">
        <f aca="false">ROUND(I545*H545,2)</f>
        <v>0</v>
      </c>
      <c r="BL545" s="10" t="s">
        <v>282</v>
      </c>
      <c r="BM545" s="10" t="s">
        <v>885</v>
      </c>
    </row>
    <row r="546" s="151" customFormat="true" ht="29.85" hidden="false" customHeight="true" outlineLevel="0" collapsed="false">
      <c r="B546" s="152"/>
      <c r="D546" s="153" t="s">
        <v>71</v>
      </c>
      <c r="E546" s="162" t="s">
        <v>886</v>
      </c>
      <c r="F546" s="162" t="s">
        <v>887</v>
      </c>
      <c r="J546" s="163" t="n">
        <f aca="false">BK546</f>
        <v>0</v>
      </c>
      <c r="L546" s="152"/>
      <c r="M546" s="156"/>
      <c r="N546" s="157"/>
      <c r="O546" s="157"/>
      <c r="P546" s="158" t="n">
        <f aca="false">SUM(P547:P573)</f>
        <v>463.130422</v>
      </c>
      <c r="Q546" s="157"/>
      <c r="R546" s="158" t="n">
        <f aca="false">SUM(R547:R573)</f>
        <v>13.4456</v>
      </c>
      <c r="S546" s="157"/>
      <c r="T546" s="159" t="n">
        <f aca="false">SUM(T547:T573)</f>
        <v>5.766</v>
      </c>
      <c r="AR546" s="153" t="s">
        <v>82</v>
      </c>
      <c r="AT546" s="160" t="s">
        <v>71</v>
      </c>
      <c r="AU546" s="160" t="s">
        <v>80</v>
      </c>
      <c r="AY546" s="153" t="s">
        <v>127</v>
      </c>
      <c r="BK546" s="161" t="n">
        <f aca="false">SUM(BK547:BK573)</f>
        <v>0</v>
      </c>
    </row>
    <row r="547" s="26" customFormat="true" ht="16.5" hidden="false" customHeight="true" outlineLevel="0" collapsed="false">
      <c r="B547" s="164"/>
      <c r="C547" s="165" t="s">
        <v>888</v>
      </c>
      <c r="D547" s="165" t="s">
        <v>130</v>
      </c>
      <c r="E547" s="166" t="s">
        <v>889</v>
      </c>
      <c r="F547" s="167" t="s">
        <v>890</v>
      </c>
      <c r="G547" s="168" t="s">
        <v>257</v>
      </c>
      <c r="H547" s="169" t="n">
        <v>186</v>
      </c>
      <c r="I547" s="170"/>
      <c r="J547" s="170" t="n">
        <f aca="false">ROUND(I547*H547,2)</f>
        <v>0</v>
      </c>
      <c r="K547" s="167" t="s">
        <v>134</v>
      </c>
      <c r="L547" s="27"/>
      <c r="M547" s="171"/>
      <c r="N547" s="172" t="s">
        <v>43</v>
      </c>
      <c r="O547" s="173" t="n">
        <v>0.294</v>
      </c>
      <c r="P547" s="173" t="n">
        <f aca="false">O547*H547</f>
        <v>54.684</v>
      </c>
      <c r="Q547" s="173" t="n">
        <v>0</v>
      </c>
      <c r="R547" s="173" t="n">
        <f aca="false">Q547*H547</f>
        <v>0</v>
      </c>
      <c r="S547" s="173" t="n">
        <v>0.031</v>
      </c>
      <c r="T547" s="174" t="n">
        <f aca="false">S547*H547</f>
        <v>5.766</v>
      </c>
      <c r="AR547" s="10" t="s">
        <v>282</v>
      </c>
      <c r="AT547" s="10" t="s">
        <v>130</v>
      </c>
      <c r="AU547" s="10" t="s">
        <v>82</v>
      </c>
      <c r="AY547" s="10" t="s">
        <v>127</v>
      </c>
      <c r="BE547" s="175" t="n">
        <f aca="false">IF(N547="základní",J547,0)</f>
        <v>0</v>
      </c>
      <c r="BF547" s="175" t="n">
        <f aca="false">IF(N547="snížená",J547,0)</f>
        <v>0</v>
      </c>
      <c r="BG547" s="175" t="n">
        <f aca="false">IF(N547="zákl. přenesená",J547,0)</f>
        <v>0</v>
      </c>
      <c r="BH547" s="175" t="n">
        <f aca="false">IF(N547="sníž. přenesená",J547,0)</f>
        <v>0</v>
      </c>
      <c r="BI547" s="175" t="n">
        <f aca="false">IF(N547="nulová",J547,0)</f>
        <v>0</v>
      </c>
      <c r="BJ547" s="10" t="s">
        <v>80</v>
      </c>
      <c r="BK547" s="175" t="n">
        <f aca="false">ROUND(I547*H547,2)</f>
        <v>0</v>
      </c>
      <c r="BL547" s="10" t="s">
        <v>282</v>
      </c>
      <c r="BM547" s="10" t="s">
        <v>891</v>
      </c>
    </row>
    <row r="548" s="182" customFormat="true" ht="12" hidden="false" customHeight="false" outlineLevel="0" collapsed="false">
      <c r="B548" s="183"/>
      <c r="D548" s="176" t="s">
        <v>207</v>
      </c>
      <c r="E548" s="184"/>
      <c r="F548" s="185" t="s">
        <v>208</v>
      </c>
      <c r="H548" s="184"/>
      <c r="L548" s="183"/>
      <c r="M548" s="186"/>
      <c r="N548" s="187"/>
      <c r="O548" s="187"/>
      <c r="P548" s="187"/>
      <c r="Q548" s="187"/>
      <c r="R548" s="187"/>
      <c r="S548" s="187"/>
      <c r="T548" s="188"/>
      <c r="AT548" s="184" t="s">
        <v>207</v>
      </c>
      <c r="AU548" s="184" t="s">
        <v>82</v>
      </c>
      <c r="AV548" s="182" t="s">
        <v>80</v>
      </c>
      <c r="AW548" s="182" t="s">
        <v>35</v>
      </c>
      <c r="AX548" s="182" t="s">
        <v>72</v>
      </c>
      <c r="AY548" s="184" t="s">
        <v>127</v>
      </c>
    </row>
    <row r="549" s="189" customFormat="true" ht="12" hidden="false" customHeight="false" outlineLevel="0" collapsed="false">
      <c r="B549" s="190"/>
      <c r="D549" s="176" t="s">
        <v>207</v>
      </c>
      <c r="E549" s="191"/>
      <c r="F549" s="192" t="s">
        <v>892</v>
      </c>
      <c r="H549" s="193" t="n">
        <v>103</v>
      </c>
      <c r="L549" s="190"/>
      <c r="M549" s="194"/>
      <c r="N549" s="195"/>
      <c r="O549" s="195"/>
      <c r="P549" s="195"/>
      <c r="Q549" s="195"/>
      <c r="R549" s="195"/>
      <c r="S549" s="195"/>
      <c r="T549" s="196"/>
      <c r="AT549" s="191" t="s">
        <v>207</v>
      </c>
      <c r="AU549" s="191" t="s">
        <v>82</v>
      </c>
      <c r="AV549" s="189" t="s">
        <v>82</v>
      </c>
      <c r="AW549" s="189" t="s">
        <v>35</v>
      </c>
      <c r="AX549" s="189" t="s">
        <v>72</v>
      </c>
      <c r="AY549" s="191" t="s">
        <v>127</v>
      </c>
    </row>
    <row r="550" s="189" customFormat="true" ht="12" hidden="false" customHeight="false" outlineLevel="0" collapsed="false">
      <c r="B550" s="190"/>
      <c r="D550" s="176" t="s">
        <v>207</v>
      </c>
      <c r="E550" s="191"/>
      <c r="F550" s="192" t="s">
        <v>893</v>
      </c>
      <c r="H550" s="193" t="n">
        <v>83</v>
      </c>
      <c r="L550" s="190"/>
      <c r="M550" s="194"/>
      <c r="N550" s="195"/>
      <c r="O550" s="195"/>
      <c r="P550" s="195"/>
      <c r="Q550" s="195"/>
      <c r="R550" s="195"/>
      <c r="S550" s="195"/>
      <c r="T550" s="196"/>
      <c r="AT550" s="191" t="s">
        <v>207</v>
      </c>
      <c r="AU550" s="191" t="s">
        <v>82</v>
      </c>
      <c r="AV550" s="189" t="s">
        <v>82</v>
      </c>
      <c r="AW550" s="189" t="s">
        <v>35</v>
      </c>
      <c r="AX550" s="189" t="s">
        <v>72</v>
      </c>
      <c r="AY550" s="191" t="s">
        <v>127</v>
      </c>
    </row>
    <row r="551" s="197" customFormat="true" ht="12" hidden="false" customHeight="false" outlineLevel="0" collapsed="false">
      <c r="B551" s="198"/>
      <c r="D551" s="176" t="s">
        <v>207</v>
      </c>
      <c r="E551" s="199"/>
      <c r="F551" s="200" t="s">
        <v>227</v>
      </c>
      <c r="H551" s="201" t="n">
        <v>186</v>
      </c>
      <c r="L551" s="198"/>
      <c r="M551" s="202"/>
      <c r="N551" s="203"/>
      <c r="O551" s="203"/>
      <c r="P551" s="203"/>
      <c r="Q551" s="203"/>
      <c r="R551" s="203"/>
      <c r="S551" s="203"/>
      <c r="T551" s="204"/>
      <c r="AT551" s="199" t="s">
        <v>207</v>
      </c>
      <c r="AU551" s="199" t="s">
        <v>82</v>
      </c>
      <c r="AV551" s="197" t="s">
        <v>146</v>
      </c>
      <c r="AW551" s="197" t="s">
        <v>35</v>
      </c>
      <c r="AX551" s="197" t="s">
        <v>80</v>
      </c>
      <c r="AY551" s="199" t="s">
        <v>127</v>
      </c>
    </row>
    <row r="552" s="26" customFormat="true" ht="16.5" hidden="false" customHeight="true" outlineLevel="0" collapsed="false">
      <c r="B552" s="164"/>
      <c r="C552" s="165" t="s">
        <v>894</v>
      </c>
      <c r="D552" s="165" t="s">
        <v>130</v>
      </c>
      <c r="E552" s="166" t="s">
        <v>895</v>
      </c>
      <c r="F552" s="167" t="s">
        <v>896</v>
      </c>
      <c r="G552" s="168" t="s">
        <v>257</v>
      </c>
      <c r="H552" s="169" t="n">
        <v>186</v>
      </c>
      <c r="I552" s="170"/>
      <c r="J552" s="170" t="n">
        <f aca="false">ROUND(I552*H552,2)</f>
        <v>0</v>
      </c>
      <c r="K552" s="167" t="s">
        <v>134</v>
      </c>
      <c r="L552" s="27"/>
      <c r="M552" s="171"/>
      <c r="N552" s="172" t="s">
        <v>43</v>
      </c>
      <c r="O552" s="173" t="n">
        <v>0.075</v>
      </c>
      <c r="P552" s="173" t="n">
        <f aca="false">O552*H552</f>
        <v>13.95</v>
      </c>
      <c r="Q552" s="173" t="n">
        <v>0</v>
      </c>
      <c r="R552" s="173" t="n">
        <f aca="false">Q552*H552</f>
        <v>0</v>
      </c>
      <c r="S552" s="173" t="n">
        <v>0</v>
      </c>
      <c r="T552" s="174" t="n">
        <f aca="false">S552*H552</f>
        <v>0</v>
      </c>
      <c r="AR552" s="10" t="s">
        <v>282</v>
      </c>
      <c r="AT552" s="10" t="s">
        <v>130</v>
      </c>
      <c r="AU552" s="10" t="s">
        <v>82</v>
      </c>
      <c r="AY552" s="10" t="s">
        <v>127</v>
      </c>
      <c r="BE552" s="175" t="n">
        <f aca="false">IF(N552="základní",J552,0)</f>
        <v>0</v>
      </c>
      <c r="BF552" s="175" t="n">
        <f aca="false">IF(N552="snížená",J552,0)</f>
        <v>0</v>
      </c>
      <c r="BG552" s="175" t="n">
        <f aca="false">IF(N552="zákl. přenesená",J552,0)</f>
        <v>0</v>
      </c>
      <c r="BH552" s="175" t="n">
        <f aca="false">IF(N552="sníž. přenesená",J552,0)</f>
        <v>0</v>
      </c>
      <c r="BI552" s="175" t="n">
        <f aca="false">IF(N552="nulová",J552,0)</f>
        <v>0</v>
      </c>
      <c r="BJ552" s="10" t="s">
        <v>80</v>
      </c>
      <c r="BK552" s="175" t="n">
        <f aca="false">ROUND(I552*H552,2)</f>
        <v>0</v>
      </c>
      <c r="BL552" s="10" t="s">
        <v>282</v>
      </c>
      <c r="BM552" s="10" t="s">
        <v>897</v>
      </c>
    </row>
    <row r="553" s="26" customFormat="true" ht="25.5" hidden="false" customHeight="true" outlineLevel="0" collapsed="false">
      <c r="B553" s="164"/>
      <c r="C553" s="165" t="s">
        <v>898</v>
      </c>
      <c r="D553" s="165" t="s">
        <v>130</v>
      </c>
      <c r="E553" s="166" t="s">
        <v>899</v>
      </c>
      <c r="F553" s="167" t="s">
        <v>900</v>
      </c>
      <c r="G553" s="168" t="s">
        <v>257</v>
      </c>
      <c r="H553" s="169" t="n">
        <v>350</v>
      </c>
      <c r="I553" s="170"/>
      <c r="J553" s="170" t="n">
        <f aca="false">ROUND(I553*H553,2)</f>
        <v>0</v>
      </c>
      <c r="K553" s="167"/>
      <c r="L553" s="27"/>
      <c r="M553" s="171"/>
      <c r="N553" s="172" t="s">
        <v>43</v>
      </c>
      <c r="O553" s="173" t="n">
        <v>0.983</v>
      </c>
      <c r="P553" s="173" t="n">
        <f aca="false">O553*H553</f>
        <v>344.05</v>
      </c>
      <c r="Q553" s="173" t="n">
        <v>0.03814</v>
      </c>
      <c r="R553" s="173" t="n">
        <f aca="false">Q553*H553</f>
        <v>13.349</v>
      </c>
      <c r="S553" s="173" t="n">
        <v>0</v>
      </c>
      <c r="T553" s="174" t="n">
        <f aca="false">S553*H553</f>
        <v>0</v>
      </c>
      <c r="AR553" s="10" t="s">
        <v>282</v>
      </c>
      <c r="AT553" s="10" t="s">
        <v>130</v>
      </c>
      <c r="AU553" s="10" t="s">
        <v>82</v>
      </c>
      <c r="AY553" s="10" t="s">
        <v>127</v>
      </c>
      <c r="BE553" s="175" t="n">
        <f aca="false">IF(N553="základní",J553,0)</f>
        <v>0</v>
      </c>
      <c r="BF553" s="175" t="n">
        <f aca="false">IF(N553="snížená",J553,0)</f>
        <v>0</v>
      </c>
      <c r="BG553" s="175" t="n">
        <f aca="false">IF(N553="zákl. přenesená",J553,0)</f>
        <v>0</v>
      </c>
      <c r="BH553" s="175" t="n">
        <f aca="false">IF(N553="sníž. přenesená",J553,0)</f>
        <v>0</v>
      </c>
      <c r="BI553" s="175" t="n">
        <f aca="false">IF(N553="nulová",J553,0)</f>
        <v>0</v>
      </c>
      <c r="BJ553" s="10" t="s">
        <v>80</v>
      </c>
      <c r="BK553" s="175" t="n">
        <f aca="false">ROUND(I553*H553,2)</f>
        <v>0</v>
      </c>
      <c r="BL553" s="10" t="s">
        <v>282</v>
      </c>
      <c r="BM553" s="10" t="s">
        <v>901</v>
      </c>
    </row>
    <row r="554" s="26" customFormat="true" ht="48" hidden="false" customHeight="false" outlineLevel="0" collapsed="false">
      <c r="B554" s="27"/>
      <c r="D554" s="176" t="s">
        <v>140</v>
      </c>
      <c r="F554" s="177" t="s">
        <v>902</v>
      </c>
      <c r="L554" s="27"/>
      <c r="M554" s="178"/>
      <c r="N554" s="28"/>
      <c r="O554" s="28"/>
      <c r="P554" s="28"/>
      <c r="Q554" s="28"/>
      <c r="R554" s="28"/>
      <c r="S554" s="28"/>
      <c r="T554" s="67"/>
      <c r="AT554" s="10" t="s">
        <v>140</v>
      </c>
      <c r="AU554" s="10" t="s">
        <v>82</v>
      </c>
    </row>
    <row r="555" s="182" customFormat="true" ht="12" hidden="false" customHeight="false" outlineLevel="0" collapsed="false">
      <c r="B555" s="183"/>
      <c r="D555" s="176" t="s">
        <v>207</v>
      </c>
      <c r="E555" s="184"/>
      <c r="F555" s="185" t="s">
        <v>208</v>
      </c>
      <c r="H555" s="184"/>
      <c r="L555" s="183"/>
      <c r="M555" s="186"/>
      <c r="N555" s="187"/>
      <c r="O555" s="187"/>
      <c r="P555" s="187"/>
      <c r="Q555" s="187"/>
      <c r="R555" s="187"/>
      <c r="S555" s="187"/>
      <c r="T555" s="188"/>
      <c r="AT555" s="184" t="s">
        <v>207</v>
      </c>
      <c r="AU555" s="184" t="s">
        <v>82</v>
      </c>
      <c r="AV555" s="182" t="s">
        <v>80</v>
      </c>
      <c r="AW555" s="182" t="s">
        <v>35</v>
      </c>
      <c r="AX555" s="182" t="s">
        <v>72</v>
      </c>
      <c r="AY555" s="184" t="s">
        <v>127</v>
      </c>
    </row>
    <row r="556" s="189" customFormat="true" ht="12" hidden="false" customHeight="false" outlineLevel="0" collapsed="false">
      <c r="B556" s="190"/>
      <c r="D556" s="176" t="s">
        <v>207</v>
      </c>
      <c r="E556" s="191"/>
      <c r="F556" s="192" t="s">
        <v>892</v>
      </c>
      <c r="H556" s="193" t="n">
        <v>103</v>
      </c>
      <c r="L556" s="190"/>
      <c r="M556" s="194"/>
      <c r="N556" s="195"/>
      <c r="O556" s="195"/>
      <c r="P556" s="195"/>
      <c r="Q556" s="195"/>
      <c r="R556" s="195"/>
      <c r="S556" s="195"/>
      <c r="T556" s="196"/>
      <c r="AT556" s="191" t="s">
        <v>207</v>
      </c>
      <c r="AU556" s="191" t="s">
        <v>82</v>
      </c>
      <c r="AV556" s="189" t="s">
        <v>82</v>
      </c>
      <c r="AW556" s="189" t="s">
        <v>35</v>
      </c>
      <c r="AX556" s="189" t="s">
        <v>72</v>
      </c>
      <c r="AY556" s="191" t="s">
        <v>127</v>
      </c>
    </row>
    <row r="557" s="189" customFormat="true" ht="12" hidden="false" customHeight="false" outlineLevel="0" collapsed="false">
      <c r="B557" s="190"/>
      <c r="D557" s="176" t="s">
        <v>207</v>
      </c>
      <c r="E557" s="191"/>
      <c r="F557" s="192" t="s">
        <v>893</v>
      </c>
      <c r="H557" s="193" t="n">
        <v>83</v>
      </c>
      <c r="L557" s="190"/>
      <c r="M557" s="194"/>
      <c r="N557" s="195"/>
      <c r="O557" s="195"/>
      <c r="P557" s="195"/>
      <c r="Q557" s="195"/>
      <c r="R557" s="195"/>
      <c r="S557" s="195"/>
      <c r="T557" s="196"/>
      <c r="AT557" s="191" t="s">
        <v>207</v>
      </c>
      <c r="AU557" s="191" t="s">
        <v>82</v>
      </c>
      <c r="AV557" s="189" t="s">
        <v>82</v>
      </c>
      <c r="AW557" s="189" t="s">
        <v>35</v>
      </c>
      <c r="AX557" s="189" t="s">
        <v>72</v>
      </c>
      <c r="AY557" s="191" t="s">
        <v>127</v>
      </c>
    </row>
    <row r="558" s="182" customFormat="true" ht="12" hidden="false" customHeight="false" outlineLevel="0" collapsed="false">
      <c r="B558" s="183"/>
      <c r="D558" s="176" t="s">
        <v>207</v>
      </c>
      <c r="E558" s="184"/>
      <c r="F558" s="185" t="s">
        <v>309</v>
      </c>
      <c r="H558" s="184"/>
      <c r="L558" s="183"/>
      <c r="M558" s="186"/>
      <c r="N558" s="187"/>
      <c r="O558" s="187"/>
      <c r="P558" s="187"/>
      <c r="Q558" s="187"/>
      <c r="R558" s="187"/>
      <c r="S558" s="187"/>
      <c r="T558" s="188"/>
      <c r="AT558" s="184" t="s">
        <v>207</v>
      </c>
      <c r="AU558" s="184" t="s">
        <v>82</v>
      </c>
      <c r="AV558" s="182" t="s">
        <v>80</v>
      </c>
      <c r="AW558" s="182" t="s">
        <v>35</v>
      </c>
      <c r="AX558" s="182" t="s">
        <v>72</v>
      </c>
      <c r="AY558" s="184" t="s">
        <v>127</v>
      </c>
    </row>
    <row r="559" s="189" customFormat="true" ht="12" hidden="false" customHeight="false" outlineLevel="0" collapsed="false">
      <c r="B559" s="190"/>
      <c r="D559" s="176" t="s">
        <v>207</v>
      </c>
      <c r="E559" s="191"/>
      <c r="F559" s="192" t="s">
        <v>757</v>
      </c>
      <c r="H559" s="193" t="n">
        <v>53</v>
      </c>
      <c r="L559" s="190"/>
      <c r="M559" s="194"/>
      <c r="N559" s="195"/>
      <c r="O559" s="195"/>
      <c r="P559" s="195"/>
      <c r="Q559" s="195"/>
      <c r="R559" s="195"/>
      <c r="S559" s="195"/>
      <c r="T559" s="196"/>
      <c r="AT559" s="191" t="s">
        <v>207</v>
      </c>
      <c r="AU559" s="191" t="s">
        <v>82</v>
      </c>
      <c r="AV559" s="189" t="s">
        <v>82</v>
      </c>
      <c r="AW559" s="189" t="s">
        <v>35</v>
      </c>
      <c r="AX559" s="189" t="s">
        <v>72</v>
      </c>
      <c r="AY559" s="191" t="s">
        <v>127</v>
      </c>
    </row>
    <row r="560" s="189" customFormat="true" ht="12" hidden="false" customHeight="false" outlineLevel="0" collapsed="false">
      <c r="B560" s="190"/>
      <c r="D560" s="176" t="s">
        <v>207</v>
      </c>
      <c r="E560" s="191"/>
      <c r="F560" s="192" t="s">
        <v>758</v>
      </c>
      <c r="H560" s="193" t="n">
        <v>29</v>
      </c>
      <c r="L560" s="190"/>
      <c r="M560" s="194"/>
      <c r="N560" s="195"/>
      <c r="O560" s="195"/>
      <c r="P560" s="195"/>
      <c r="Q560" s="195"/>
      <c r="R560" s="195"/>
      <c r="S560" s="195"/>
      <c r="T560" s="196"/>
      <c r="AT560" s="191" t="s">
        <v>207</v>
      </c>
      <c r="AU560" s="191" t="s">
        <v>82</v>
      </c>
      <c r="AV560" s="189" t="s">
        <v>82</v>
      </c>
      <c r="AW560" s="189" t="s">
        <v>35</v>
      </c>
      <c r="AX560" s="189" t="s">
        <v>72</v>
      </c>
      <c r="AY560" s="191" t="s">
        <v>127</v>
      </c>
    </row>
    <row r="561" s="189" customFormat="true" ht="12" hidden="false" customHeight="false" outlineLevel="0" collapsed="false">
      <c r="B561" s="190"/>
      <c r="D561" s="176" t="s">
        <v>207</v>
      </c>
      <c r="E561" s="191"/>
      <c r="F561" s="192" t="s">
        <v>759</v>
      </c>
      <c r="H561" s="193" t="n">
        <v>58</v>
      </c>
      <c r="L561" s="190"/>
      <c r="M561" s="194"/>
      <c r="N561" s="195"/>
      <c r="O561" s="195"/>
      <c r="P561" s="195"/>
      <c r="Q561" s="195"/>
      <c r="R561" s="195"/>
      <c r="S561" s="195"/>
      <c r="T561" s="196"/>
      <c r="AT561" s="191" t="s">
        <v>207</v>
      </c>
      <c r="AU561" s="191" t="s">
        <v>82</v>
      </c>
      <c r="AV561" s="189" t="s">
        <v>82</v>
      </c>
      <c r="AW561" s="189" t="s">
        <v>35</v>
      </c>
      <c r="AX561" s="189" t="s">
        <v>72</v>
      </c>
      <c r="AY561" s="191" t="s">
        <v>127</v>
      </c>
    </row>
    <row r="562" s="189" customFormat="true" ht="12" hidden="false" customHeight="false" outlineLevel="0" collapsed="false">
      <c r="B562" s="190"/>
      <c r="D562" s="176" t="s">
        <v>207</v>
      </c>
      <c r="E562" s="191"/>
      <c r="F562" s="192" t="s">
        <v>760</v>
      </c>
      <c r="H562" s="193" t="n">
        <v>24</v>
      </c>
      <c r="L562" s="190"/>
      <c r="M562" s="194"/>
      <c r="N562" s="195"/>
      <c r="O562" s="195"/>
      <c r="P562" s="195"/>
      <c r="Q562" s="195"/>
      <c r="R562" s="195"/>
      <c r="S562" s="195"/>
      <c r="T562" s="196"/>
      <c r="AT562" s="191" t="s">
        <v>207</v>
      </c>
      <c r="AU562" s="191" t="s">
        <v>82</v>
      </c>
      <c r="AV562" s="189" t="s">
        <v>82</v>
      </c>
      <c r="AW562" s="189" t="s">
        <v>35</v>
      </c>
      <c r="AX562" s="189" t="s">
        <v>72</v>
      </c>
      <c r="AY562" s="191" t="s">
        <v>127</v>
      </c>
    </row>
    <row r="563" s="197" customFormat="true" ht="12" hidden="false" customHeight="false" outlineLevel="0" collapsed="false">
      <c r="B563" s="198"/>
      <c r="D563" s="176" t="s">
        <v>207</v>
      </c>
      <c r="E563" s="199"/>
      <c r="F563" s="200" t="s">
        <v>227</v>
      </c>
      <c r="H563" s="201" t="n">
        <v>350</v>
      </c>
      <c r="L563" s="198"/>
      <c r="M563" s="202"/>
      <c r="N563" s="203"/>
      <c r="O563" s="203"/>
      <c r="P563" s="203"/>
      <c r="Q563" s="203"/>
      <c r="R563" s="203"/>
      <c r="S563" s="203"/>
      <c r="T563" s="204"/>
      <c r="AT563" s="199" t="s">
        <v>207</v>
      </c>
      <c r="AU563" s="199" t="s">
        <v>82</v>
      </c>
      <c r="AV563" s="197" t="s">
        <v>146</v>
      </c>
      <c r="AW563" s="197" t="s">
        <v>35</v>
      </c>
      <c r="AX563" s="197" t="s">
        <v>80</v>
      </c>
      <c r="AY563" s="199" t="s">
        <v>127</v>
      </c>
    </row>
    <row r="564" s="26" customFormat="true" ht="16.5" hidden="false" customHeight="true" outlineLevel="0" collapsed="false">
      <c r="B564" s="164"/>
      <c r="C564" s="165" t="s">
        <v>903</v>
      </c>
      <c r="D564" s="165" t="s">
        <v>130</v>
      </c>
      <c r="E564" s="166" t="s">
        <v>904</v>
      </c>
      <c r="F564" s="167" t="s">
        <v>905</v>
      </c>
      <c r="G564" s="168" t="s">
        <v>257</v>
      </c>
      <c r="H564" s="169" t="n">
        <v>400</v>
      </c>
      <c r="I564" s="170"/>
      <c r="J564" s="170" t="n">
        <f aca="false">ROUND(I564*H564,2)</f>
        <v>0</v>
      </c>
      <c r="K564" s="167" t="s">
        <v>134</v>
      </c>
      <c r="L564" s="27"/>
      <c r="M564" s="171"/>
      <c r="N564" s="172" t="s">
        <v>43</v>
      </c>
      <c r="O564" s="173" t="n">
        <v>0.034</v>
      </c>
      <c r="P564" s="173" t="n">
        <f aca="false">O564*H564</f>
        <v>13.6</v>
      </c>
      <c r="Q564" s="173" t="n">
        <v>0.00014</v>
      </c>
      <c r="R564" s="173" t="n">
        <f aca="false">Q564*H564</f>
        <v>0.056</v>
      </c>
      <c r="S564" s="173" t="n">
        <v>0</v>
      </c>
      <c r="T564" s="174" t="n">
        <f aca="false">S564*H564</f>
        <v>0</v>
      </c>
      <c r="AR564" s="10" t="s">
        <v>282</v>
      </c>
      <c r="AT564" s="10" t="s">
        <v>130</v>
      </c>
      <c r="AU564" s="10" t="s">
        <v>82</v>
      </c>
      <c r="AY564" s="10" t="s">
        <v>127</v>
      </c>
      <c r="BE564" s="175" t="n">
        <f aca="false">IF(N564="základní",J564,0)</f>
        <v>0</v>
      </c>
      <c r="BF564" s="175" t="n">
        <f aca="false">IF(N564="snížená",J564,0)</f>
        <v>0</v>
      </c>
      <c r="BG564" s="175" t="n">
        <f aca="false">IF(N564="zákl. přenesená",J564,0)</f>
        <v>0</v>
      </c>
      <c r="BH564" s="175" t="n">
        <f aca="false">IF(N564="sníž. přenesená",J564,0)</f>
        <v>0</v>
      </c>
      <c r="BI564" s="175" t="n">
        <f aca="false">IF(N564="nulová",J564,0)</f>
        <v>0</v>
      </c>
      <c r="BJ564" s="10" t="s">
        <v>80</v>
      </c>
      <c r="BK564" s="175" t="n">
        <f aca="false">ROUND(I564*H564,2)</f>
        <v>0</v>
      </c>
      <c r="BL564" s="10" t="s">
        <v>282</v>
      </c>
      <c r="BM564" s="10" t="s">
        <v>906</v>
      </c>
    </row>
    <row r="565" s="26" customFormat="true" ht="16.5" hidden="false" customHeight="true" outlineLevel="0" collapsed="false">
      <c r="B565" s="164"/>
      <c r="C565" s="165" t="s">
        <v>907</v>
      </c>
      <c r="D565" s="165" t="s">
        <v>130</v>
      </c>
      <c r="E565" s="166" t="s">
        <v>908</v>
      </c>
      <c r="F565" s="167" t="s">
        <v>909</v>
      </c>
      <c r="G565" s="168" t="s">
        <v>240</v>
      </c>
      <c r="H565" s="169" t="n">
        <v>29</v>
      </c>
      <c r="I565" s="170"/>
      <c r="J565" s="170" t="n">
        <f aca="false">ROUND(I565*H565,2)</f>
        <v>0</v>
      </c>
      <c r="K565" s="167" t="s">
        <v>134</v>
      </c>
      <c r="L565" s="27"/>
      <c r="M565" s="171"/>
      <c r="N565" s="172" t="s">
        <v>43</v>
      </c>
      <c r="O565" s="173" t="n">
        <v>0.085</v>
      </c>
      <c r="P565" s="173" t="n">
        <f aca="false">O565*H565</f>
        <v>2.465</v>
      </c>
      <c r="Q565" s="173" t="n">
        <v>0</v>
      </c>
      <c r="R565" s="173" t="n">
        <f aca="false">Q565*H565</f>
        <v>0</v>
      </c>
      <c r="S565" s="173" t="n">
        <v>0</v>
      </c>
      <c r="T565" s="174" t="n">
        <f aca="false">S565*H565</f>
        <v>0</v>
      </c>
      <c r="AR565" s="10" t="s">
        <v>282</v>
      </c>
      <c r="AT565" s="10" t="s">
        <v>130</v>
      </c>
      <c r="AU565" s="10" t="s">
        <v>82</v>
      </c>
      <c r="AY565" s="10" t="s">
        <v>127</v>
      </c>
      <c r="BE565" s="175" t="n">
        <f aca="false">IF(N565="základní",J565,0)</f>
        <v>0</v>
      </c>
      <c r="BF565" s="175" t="n">
        <f aca="false">IF(N565="snížená",J565,0)</f>
        <v>0</v>
      </c>
      <c r="BG565" s="175" t="n">
        <f aca="false">IF(N565="zákl. přenesená",J565,0)</f>
        <v>0</v>
      </c>
      <c r="BH565" s="175" t="n">
        <f aca="false">IF(N565="sníž. přenesená",J565,0)</f>
        <v>0</v>
      </c>
      <c r="BI565" s="175" t="n">
        <f aca="false">IF(N565="nulová",J565,0)</f>
        <v>0</v>
      </c>
      <c r="BJ565" s="10" t="s">
        <v>80</v>
      </c>
      <c r="BK565" s="175" t="n">
        <f aca="false">ROUND(I565*H565,2)</f>
        <v>0</v>
      </c>
      <c r="BL565" s="10" t="s">
        <v>282</v>
      </c>
      <c r="BM565" s="10" t="s">
        <v>910</v>
      </c>
    </row>
    <row r="566" s="182" customFormat="true" ht="12" hidden="false" customHeight="false" outlineLevel="0" collapsed="false">
      <c r="B566" s="183"/>
      <c r="D566" s="176" t="s">
        <v>207</v>
      </c>
      <c r="E566" s="184"/>
      <c r="F566" s="185" t="s">
        <v>208</v>
      </c>
      <c r="H566" s="184"/>
      <c r="L566" s="183"/>
      <c r="M566" s="186"/>
      <c r="N566" s="187"/>
      <c r="O566" s="187"/>
      <c r="P566" s="187"/>
      <c r="Q566" s="187"/>
      <c r="R566" s="187"/>
      <c r="S566" s="187"/>
      <c r="T566" s="188"/>
      <c r="AT566" s="184" t="s">
        <v>207</v>
      </c>
      <c r="AU566" s="184" t="s">
        <v>82</v>
      </c>
      <c r="AV566" s="182" t="s">
        <v>80</v>
      </c>
      <c r="AW566" s="182" t="s">
        <v>35</v>
      </c>
      <c r="AX566" s="182" t="s">
        <v>72</v>
      </c>
      <c r="AY566" s="184" t="s">
        <v>127</v>
      </c>
    </row>
    <row r="567" s="189" customFormat="true" ht="12" hidden="false" customHeight="false" outlineLevel="0" collapsed="false">
      <c r="B567" s="190"/>
      <c r="D567" s="176" t="s">
        <v>207</v>
      </c>
      <c r="E567" s="191"/>
      <c r="F567" s="192" t="s">
        <v>911</v>
      </c>
      <c r="H567" s="193" t="n">
        <v>17</v>
      </c>
      <c r="L567" s="190"/>
      <c r="M567" s="194"/>
      <c r="N567" s="195"/>
      <c r="O567" s="195"/>
      <c r="P567" s="195"/>
      <c r="Q567" s="195"/>
      <c r="R567" s="195"/>
      <c r="S567" s="195"/>
      <c r="T567" s="196"/>
      <c r="AT567" s="191" t="s">
        <v>207</v>
      </c>
      <c r="AU567" s="191" t="s">
        <v>82</v>
      </c>
      <c r="AV567" s="189" t="s">
        <v>82</v>
      </c>
      <c r="AW567" s="189" t="s">
        <v>35</v>
      </c>
      <c r="AX567" s="189" t="s">
        <v>72</v>
      </c>
      <c r="AY567" s="191" t="s">
        <v>127</v>
      </c>
    </row>
    <row r="568" s="182" customFormat="true" ht="12" hidden="false" customHeight="false" outlineLevel="0" collapsed="false">
      <c r="B568" s="183"/>
      <c r="D568" s="176" t="s">
        <v>207</v>
      </c>
      <c r="E568" s="184"/>
      <c r="F568" s="185" t="s">
        <v>309</v>
      </c>
      <c r="H568" s="184"/>
      <c r="L568" s="183"/>
      <c r="M568" s="186"/>
      <c r="N568" s="187"/>
      <c r="O568" s="187"/>
      <c r="P568" s="187"/>
      <c r="Q568" s="187"/>
      <c r="R568" s="187"/>
      <c r="S568" s="187"/>
      <c r="T568" s="188"/>
      <c r="AT568" s="184" t="s">
        <v>207</v>
      </c>
      <c r="AU568" s="184" t="s">
        <v>82</v>
      </c>
      <c r="AV568" s="182" t="s">
        <v>80</v>
      </c>
      <c r="AW568" s="182" t="s">
        <v>35</v>
      </c>
      <c r="AX568" s="182" t="s">
        <v>72</v>
      </c>
      <c r="AY568" s="184" t="s">
        <v>127</v>
      </c>
    </row>
    <row r="569" s="189" customFormat="true" ht="12" hidden="false" customHeight="false" outlineLevel="0" collapsed="false">
      <c r="B569" s="190"/>
      <c r="D569" s="176" t="s">
        <v>207</v>
      </c>
      <c r="E569" s="191"/>
      <c r="F569" s="192" t="s">
        <v>912</v>
      </c>
      <c r="H569" s="193" t="n">
        <v>12</v>
      </c>
      <c r="L569" s="190"/>
      <c r="M569" s="194"/>
      <c r="N569" s="195"/>
      <c r="O569" s="195"/>
      <c r="P569" s="195"/>
      <c r="Q569" s="195"/>
      <c r="R569" s="195"/>
      <c r="S569" s="195"/>
      <c r="T569" s="196"/>
      <c r="AT569" s="191" t="s">
        <v>207</v>
      </c>
      <c r="AU569" s="191" t="s">
        <v>82</v>
      </c>
      <c r="AV569" s="189" t="s">
        <v>82</v>
      </c>
      <c r="AW569" s="189" t="s">
        <v>35</v>
      </c>
      <c r="AX569" s="189" t="s">
        <v>72</v>
      </c>
      <c r="AY569" s="191" t="s">
        <v>127</v>
      </c>
    </row>
    <row r="570" s="197" customFormat="true" ht="12" hidden="false" customHeight="false" outlineLevel="0" collapsed="false">
      <c r="B570" s="198"/>
      <c r="D570" s="176" t="s">
        <v>207</v>
      </c>
      <c r="E570" s="199"/>
      <c r="F570" s="200" t="s">
        <v>227</v>
      </c>
      <c r="H570" s="201" t="n">
        <v>29</v>
      </c>
      <c r="L570" s="198"/>
      <c r="M570" s="202"/>
      <c r="N570" s="203"/>
      <c r="O570" s="203"/>
      <c r="P570" s="203"/>
      <c r="Q570" s="203"/>
      <c r="R570" s="203"/>
      <c r="S570" s="203"/>
      <c r="T570" s="204"/>
      <c r="AT570" s="199" t="s">
        <v>207</v>
      </c>
      <c r="AU570" s="199" t="s">
        <v>82</v>
      </c>
      <c r="AV570" s="197" t="s">
        <v>146</v>
      </c>
      <c r="AW570" s="197" t="s">
        <v>35</v>
      </c>
      <c r="AX570" s="197" t="s">
        <v>80</v>
      </c>
      <c r="AY570" s="199" t="s">
        <v>127</v>
      </c>
    </row>
    <row r="571" s="26" customFormat="true" ht="16.5" hidden="false" customHeight="true" outlineLevel="0" collapsed="false">
      <c r="B571" s="164"/>
      <c r="C571" s="205" t="s">
        <v>913</v>
      </c>
      <c r="D571" s="205" t="s">
        <v>228</v>
      </c>
      <c r="E571" s="206" t="s">
        <v>914</v>
      </c>
      <c r="F571" s="207" t="s">
        <v>915</v>
      </c>
      <c r="G571" s="208" t="s">
        <v>240</v>
      </c>
      <c r="H571" s="209" t="n">
        <v>29</v>
      </c>
      <c r="I571" s="210"/>
      <c r="J571" s="210" t="n">
        <f aca="false">ROUND(I571*H571,2)</f>
        <v>0</v>
      </c>
      <c r="K571" s="207"/>
      <c r="L571" s="211"/>
      <c r="M571" s="212"/>
      <c r="N571" s="213" t="s">
        <v>43</v>
      </c>
      <c r="O571" s="173" t="n">
        <v>0</v>
      </c>
      <c r="P571" s="173" t="n">
        <f aca="false">O571*H571</f>
        <v>0</v>
      </c>
      <c r="Q571" s="173" t="n">
        <v>0.0014</v>
      </c>
      <c r="R571" s="173" t="n">
        <f aca="false">Q571*H571</f>
        <v>0.0406</v>
      </c>
      <c r="S571" s="173" t="n">
        <v>0</v>
      </c>
      <c r="T571" s="174" t="n">
        <f aca="false">S571*H571</f>
        <v>0</v>
      </c>
      <c r="AR571" s="10" t="s">
        <v>363</v>
      </c>
      <c r="AT571" s="10" t="s">
        <v>228</v>
      </c>
      <c r="AU571" s="10" t="s">
        <v>82</v>
      </c>
      <c r="AY571" s="10" t="s">
        <v>127</v>
      </c>
      <c r="BE571" s="175" t="n">
        <f aca="false">IF(N571="základní",J571,0)</f>
        <v>0</v>
      </c>
      <c r="BF571" s="175" t="n">
        <f aca="false">IF(N571="snížená",J571,0)</f>
        <v>0</v>
      </c>
      <c r="BG571" s="175" t="n">
        <f aca="false">IF(N571="zákl. přenesená",J571,0)</f>
        <v>0</v>
      </c>
      <c r="BH571" s="175" t="n">
        <f aca="false">IF(N571="sníž. přenesená",J571,0)</f>
        <v>0</v>
      </c>
      <c r="BI571" s="175" t="n">
        <f aca="false">IF(N571="nulová",J571,0)</f>
        <v>0</v>
      </c>
      <c r="BJ571" s="10" t="s">
        <v>80</v>
      </c>
      <c r="BK571" s="175" t="n">
        <f aca="false">ROUND(I571*H571,2)</f>
        <v>0</v>
      </c>
      <c r="BL571" s="10" t="s">
        <v>282</v>
      </c>
      <c r="BM571" s="10" t="s">
        <v>916</v>
      </c>
    </row>
    <row r="572" s="26" customFormat="true" ht="24" hidden="false" customHeight="false" outlineLevel="0" collapsed="false">
      <c r="B572" s="27"/>
      <c r="D572" s="176" t="s">
        <v>140</v>
      </c>
      <c r="F572" s="177" t="s">
        <v>917</v>
      </c>
      <c r="L572" s="27"/>
      <c r="M572" s="178"/>
      <c r="N572" s="28"/>
      <c r="O572" s="28"/>
      <c r="P572" s="28"/>
      <c r="Q572" s="28"/>
      <c r="R572" s="28"/>
      <c r="S572" s="28"/>
      <c r="T572" s="67"/>
      <c r="AT572" s="10" t="s">
        <v>140</v>
      </c>
      <c r="AU572" s="10" t="s">
        <v>82</v>
      </c>
    </row>
    <row r="573" s="26" customFormat="true" ht="16.5" hidden="false" customHeight="true" outlineLevel="0" collapsed="false">
      <c r="B573" s="164"/>
      <c r="C573" s="165" t="s">
        <v>918</v>
      </c>
      <c r="D573" s="165" t="s">
        <v>130</v>
      </c>
      <c r="E573" s="166" t="s">
        <v>919</v>
      </c>
      <c r="F573" s="167" t="s">
        <v>920</v>
      </c>
      <c r="G573" s="168" t="s">
        <v>218</v>
      </c>
      <c r="H573" s="169" t="n">
        <v>13.446</v>
      </c>
      <c r="I573" s="170"/>
      <c r="J573" s="170" t="n">
        <f aca="false">ROUND(I573*H573,2)</f>
        <v>0</v>
      </c>
      <c r="K573" s="167" t="s">
        <v>134</v>
      </c>
      <c r="L573" s="27"/>
      <c r="M573" s="171"/>
      <c r="N573" s="172" t="s">
        <v>43</v>
      </c>
      <c r="O573" s="173" t="n">
        <v>2.557</v>
      </c>
      <c r="P573" s="173" t="n">
        <f aca="false">O573*H573</f>
        <v>34.381422</v>
      </c>
      <c r="Q573" s="173" t="n">
        <v>0</v>
      </c>
      <c r="R573" s="173" t="n">
        <f aca="false">Q573*H573</f>
        <v>0</v>
      </c>
      <c r="S573" s="173" t="n">
        <v>0</v>
      </c>
      <c r="T573" s="174" t="n">
        <f aca="false">S573*H573</f>
        <v>0</v>
      </c>
      <c r="AR573" s="10" t="s">
        <v>282</v>
      </c>
      <c r="AT573" s="10" t="s">
        <v>130</v>
      </c>
      <c r="AU573" s="10" t="s">
        <v>82</v>
      </c>
      <c r="AY573" s="10" t="s">
        <v>127</v>
      </c>
      <c r="BE573" s="175" t="n">
        <f aca="false">IF(N573="základní",J573,0)</f>
        <v>0</v>
      </c>
      <c r="BF573" s="175" t="n">
        <f aca="false">IF(N573="snížená",J573,0)</f>
        <v>0</v>
      </c>
      <c r="BG573" s="175" t="n">
        <f aca="false">IF(N573="zákl. přenesená",J573,0)</f>
        <v>0</v>
      </c>
      <c r="BH573" s="175" t="n">
        <f aca="false">IF(N573="sníž. přenesená",J573,0)</f>
        <v>0</v>
      </c>
      <c r="BI573" s="175" t="n">
        <f aca="false">IF(N573="nulová",J573,0)</f>
        <v>0</v>
      </c>
      <c r="BJ573" s="10" t="s">
        <v>80</v>
      </c>
      <c r="BK573" s="175" t="n">
        <f aca="false">ROUND(I573*H573,2)</f>
        <v>0</v>
      </c>
      <c r="BL573" s="10" t="s">
        <v>282</v>
      </c>
      <c r="BM573" s="10" t="s">
        <v>921</v>
      </c>
    </row>
    <row r="574" s="151" customFormat="true" ht="29.85" hidden="false" customHeight="true" outlineLevel="0" collapsed="false">
      <c r="B574" s="152"/>
      <c r="D574" s="153" t="s">
        <v>71</v>
      </c>
      <c r="E574" s="162" t="s">
        <v>922</v>
      </c>
      <c r="F574" s="162" t="s">
        <v>923</v>
      </c>
      <c r="J574" s="163" t="n">
        <f aca="false">BK574</f>
        <v>0</v>
      </c>
      <c r="L574" s="152"/>
      <c r="M574" s="156"/>
      <c r="N574" s="157"/>
      <c r="O574" s="157"/>
      <c r="P574" s="158" t="n">
        <f aca="false">SUM(P575:P582)</f>
        <v>219.98</v>
      </c>
      <c r="Q574" s="157"/>
      <c r="R574" s="158" t="n">
        <f aca="false">SUM(R575:R582)</f>
        <v>0.2244</v>
      </c>
      <c r="S574" s="157"/>
      <c r="T574" s="159" t="n">
        <f aca="false">SUM(T575:T582)</f>
        <v>0</v>
      </c>
      <c r="AR574" s="153" t="s">
        <v>82</v>
      </c>
      <c r="AT574" s="160" t="s">
        <v>71</v>
      </c>
      <c r="AU574" s="160" t="s">
        <v>80</v>
      </c>
      <c r="AY574" s="153" t="s">
        <v>127</v>
      </c>
      <c r="BK574" s="161" t="n">
        <f aca="false">SUM(BK575:BK582)</f>
        <v>0</v>
      </c>
    </row>
    <row r="575" s="26" customFormat="true" ht="16.5" hidden="false" customHeight="true" outlineLevel="0" collapsed="false">
      <c r="B575" s="164"/>
      <c r="C575" s="165" t="s">
        <v>924</v>
      </c>
      <c r="D575" s="165" t="s">
        <v>130</v>
      </c>
      <c r="E575" s="166" t="s">
        <v>925</v>
      </c>
      <c r="F575" s="167" t="s">
        <v>926</v>
      </c>
      <c r="G575" s="168" t="s">
        <v>257</v>
      </c>
      <c r="H575" s="169" t="n">
        <v>1020</v>
      </c>
      <c r="I575" s="170"/>
      <c r="J575" s="170" t="n">
        <f aca="false">ROUND(I575*H575,2)</f>
        <v>0</v>
      </c>
      <c r="K575" s="167" t="s">
        <v>134</v>
      </c>
      <c r="L575" s="27"/>
      <c r="M575" s="171"/>
      <c r="N575" s="172" t="s">
        <v>43</v>
      </c>
      <c r="O575" s="173" t="n">
        <v>0.011</v>
      </c>
      <c r="P575" s="173" t="n">
        <f aca="false">O575*H575</f>
        <v>11.22</v>
      </c>
      <c r="Q575" s="173" t="n">
        <v>0</v>
      </c>
      <c r="R575" s="173" t="n">
        <f aca="false">Q575*H575</f>
        <v>0</v>
      </c>
      <c r="S575" s="173" t="n">
        <v>0</v>
      </c>
      <c r="T575" s="174" t="n">
        <f aca="false">S575*H575</f>
        <v>0</v>
      </c>
      <c r="AR575" s="10" t="s">
        <v>282</v>
      </c>
      <c r="AT575" s="10" t="s">
        <v>130</v>
      </c>
      <c r="AU575" s="10" t="s">
        <v>82</v>
      </c>
      <c r="AY575" s="10" t="s">
        <v>127</v>
      </c>
      <c r="BE575" s="175" t="n">
        <f aca="false">IF(N575="základní",J575,0)</f>
        <v>0</v>
      </c>
      <c r="BF575" s="175" t="n">
        <f aca="false">IF(N575="snížená",J575,0)</f>
        <v>0</v>
      </c>
      <c r="BG575" s="175" t="n">
        <f aca="false">IF(N575="zákl. přenesená",J575,0)</f>
        <v>0</v>
      </c>
      <c r="BH575" s="175" t="n">
        <f aca="false">IF(N575="sníž. přenesená",J575,0)</f>
        <v>0</v>
      </c>
      <c r="BI575" s="175" t="n">
        <f aca="false">IF(N575="nulová",J575,0)</f>
        <v>0</v>
      </c>
      <c r="BJ575" s="10" t="s">
        <v>80</v>
      </c>
      <c r="BK575" s="175" t="n">
        <f aca="false">ROUND(I575*H575,2)</f>
        <v>0</v>
      </c>
      <c r="BL575" s="10" t="s">
        <v>282</v>
      </c>
      <c r="BM575" s="10" t="s">
        <v>927</v>
      </c>
    </row>
    <row r="576" s="189" customFormat="true" ht="12" hidden="false" customHeight="false" outlineLevel="0" collapsed="false">
      <c r="B576" s="190"/>
      <c r="D576" s="176" t="s">
        <v>207</v>
      </c>
      <c r="E576" s="191"/>
      <c r="F576" s="192" t="s">
        <v>928</v>
      </c>
      <c r="H576" s="193" t="n">
        <v>280</v>
      </c>
      <c r="L576" s="190"/>
      <c r="M576" s="194"/>
      <c r="N576" s="195"/>
      <c r="O576" s="195"/>
      <c r="P576" s="195"/>
      <c r="Q576" s="195"/>
      <c r="R576" s="195"/>
      <c r="S576" s="195"/>
      <c r="T576" s="196"/>
      <c r="AT576" s="191" t="s">
        <v>207</v>
      </c>
      <c r="AU576" s="191" t="s">
        <v>82</v>
      </c>
      <c r="AV576" s="189" t="s">
        <v>82</v>
      </c>
      <c r="AW576" s="189" t="s">
        <v>35</v>
      </c>
      <c r="AX576" s="189" t="s">
        <v>72</v>
      </c>
      <c r="AY576" s="191" t="s">
        <v>127</v>
      </c>
    </row>
    <row r="577" s="189" customFormat="true" ht="12" hidden="false" customHeight="false" outlineLevel="0" collapsed="false">
      <c r="B577" s="190"/>
      <c r="D577" s="176" t="s">
        <v>207</v>
      </c>
      <c r="E577" s="191"/>
      <c r="F577" s="192" t="s">
        <v>929</v>
      </c>
      <c r="H577" s="193" t="n">
        <v>740</v>
      </c>
      <c r="L577" s="190"/>
      <c r="M577" s="194"/>
      <c r="N577" s="195"/>
      <c r="O577" s="195"/>
      <c r="P577" s="195"/>
      <c r="Q577" s="195"/>
      <c r="R577" s="195"/>
      <c r="S577" s="195"/>
      <c r="T577" s="196"/>
      <c r="AT577" s="191" t="s">
        <v>207</v>
      </c>
      <c r="AU577" s="191" t="s">
        <v>82</v>
      </c>
      <c r="AV577" s="189" t="s">
        <v>82</v>
      </c>
      <c r="AW577" s="189" t="s">
        <v>35</v>
      </c>
      <c r="AX577" s="189" t="s">
        <v>72</v>
      </c>
      <c r="AY577" s="191" t="s">
        <v>127</v>
      </c>
    </row>
    <row r="578" s="197" customFormat="true" ht="12" hidden="false" customHeight="false" outlineLevel="0" collapsed="false">
      <c r="B578" s="198"/>
      <c r="D578" s="176" t="s">
        <v>207</v>
      </c>
      <c r="E578" s="199"/>
      <c r="F578" s="200" t="s">
        <v>227</v>
      </c>
      <c r="H578" s="201" t="n">
        <v>1020</v>
      </c>
      <c r="L578" s="198"/>
      <c r="M578" s="202"/>
      <c r="N578" s="203"/>
      <c r="O578" s="203"/>
      <c r="P578" s="203"/>
      <c r="Q578" s="203"/>
      <c r="R578" s="203"/>
      <c r="S578" s="203"/>
      <c r="T578" s="204"/>
      <c r="AT578" s="199" t="s">
        <v>207</v>
      </c>
      <c r="AU578" s="199" t="s">
        <v>82</v>
      </c>
      <c r="AV578" s="197" t="s">
        <v>146</v>
      </c>
      <c r="AW578" s="197" t="s">
        <v>35</v>
      </c>
      <c r="AX578" s="197" t="s">
        <v>80</v>
      </c>
      <c r="AY578" s="199" t="s">
        <v>127</v>
      </c>
    </row>
    <row r="579" s="26" customFormat="true" ht="25.5" hidden="false" customHeight="true" outlineLevel="0" collapsed="false">
      <c r="B579" s="164"/>
      <c r="C579" s="165" t="s">
        <v>930</v>
      </c>
      <c r="D579" s="165" t="s">
        <v>130</v>
      </c>
      <c r="E579" s="166" t="s">
        <v>931</v>
      </c>
      <c r="F579" s="167" t="s">
        <v>932</v>
      </c>
      <c r="G579" s="168" t="s">
        <v>257</v>
      </c>
      <c r="H579" s="169" t="n">
        <v>740</v>
      </c>
      <c r="I579" s="170"/>
      <c r="J579" s="170" t="n">
        <f aca="false">ROUND(I579*H579,2)</f>
        <v>0</v>
      </c>
      <c r="K579" s="167" t="s">
        <v>134</v>
      </c>
      <c r="L579" s="27"/>
      <c r="M579" s="171"/>
      <c r="N579" s="172" t="s">
        <v>43</v>
      </c>
      <c r="O579" s="173" t="n">
        <v>0.172</v>
      </c>
      <c r="P579" s="173" t="n">
        <f aca="false">O579*H579</f>
        <v>127.28</v>
      </c>
      <c r="Q579" s="173" t="n">
        <v>0.00022</v>
      </c>
      <c r="R579" s="173" t="n">
        <f aca="false">Q579*H579</f>
        <v>0.1628</v>
      </c>
      <c r="S579" s="173" t="n">
        <v>0</v>
      </c>
      <c r="T579" s="174" t="n">
        <f aca="false">S579*H579</f>
        <v>0</v>
      </c>
      <c r="AR579" s="10" t="s">
        <v>282</v>
      </c>
      <c r="AT579" s="10" t="s">
        <v>130</v>
      </c>
      <c r="AU579" s="10" t="s">
        <v>82</v>
      </c>
      <c r="AY579" s="10" t="s">
        <v>127</v>
      </c>
      <c r="BE579" s="175" t="n">
        <f aca="false">IF(N579="základní",J579,0)</f>
        <v>0</v>
      </c>
      <c r="BF579" s="175" t="n">
        <f aca="false">IF(N579="snížená",J579,0)</f>
        <v>0</v>
      </c>
      <c r="BG579" s="175" t="n">
        <f aca="false">IF(N579="zákl. přenesená",J579,0)</f>
        <v>0</v>
      </c>
      <c r="BH579" s="175" t="n">
        <f aca="false">IF(N579="sníž. přenesená",J579,0)</f>
        <v>0</v>
      </c>
      <c r="BI579" s="175" t="n">
        <f aca="false">IF(N579="nulová",J579,0)</f>
        <v>0</v>
      </c>
      <c r="BJ579" s="10" t="s">
        <v>80</v>
      </c>
      <c r="BK579" s="175" t="n">
        <f aca="false">ROUND(I579*H579,2)</f>
        <v>0</v>
      </c>
      <c r="BL579" s="10" t="s">
        <v>282</v>
      </c>
      <c r="BM579" s="10" t="s">
        <v>933</v>
      </c>
    </row>
    <row r="580" s="189" customFormat="true" ht="12" hidden="false" customHeight="false" outlineLevel="0" collapsed="false">
      <c r="B580" s="190"/>
      <c r="D580" s="176" t="s">
        <v>207</v>
      </c>
      <c r="E580" s="191"/>
      <c r="F580" s="192" t="s">
        <v>929</v>
      </c>
      <c r="H580" s="193" t="n">
        <v>740</v>
      </c>
      <c r="L580" s="190"/>
      <c r="M580" s="194"/>
      <c r="N580" s="195"/>
      <c r="O580" s="195"/>
      <c r="P580" s="195"/>
      <c r="Q580" s="195"/>
      <c r="R580" s="195"/>
      <c r="S580" s="195"/>
      <c r="T580" s="196"/>
      <c r="AT580" s="191" t="s">
        <v>207</v>
      </c>
      <c r="AU580" s="191" t="s">
        <v>82</v>
      </c>
      <c r="AV580" s="189" t="s">
        <v>82</v>
      </c>
      <c r="AW580" s="189" t="s">
        <v>35</v>
      </c>
      <c r="AX580" s="189" t="s">
        <v>80</v>
      </c>
      <c r="AY580" s="191" t="s">
        <v>127</v>
      </c>
    </row>
    <row r="581" s="26" customFormat="true" ht="25.5" hidden="false" customHeight="true" outlineLevel="0" collapsed="false">
      <c r="B581" s="164"/>
      <c r="C581" s="165" t="s">
        <v>934</v>
      </c>
      <c r="D581" s="165" t="s">
        <v>130</v>
      </c>
      <c r="E581" s="166" t="s">
        <v>935</v>
      </c>
      <c r="F581" s="167" t="s">
        <v>936</v>
      </c>
      <c r="G581" s="168" t="s">
        <v>257</v>
      </c>
      <c r="H581" s="169" t="n">
        <v>280</v>
      </c>
      <c r="I581" s="170"/>
      <c r="J581" s="170" t="n">
        <f aca="false">ROUND(I581*H581,2)</f>
        <v>0</v>
      </c>
      <c r="K581" s="167" t="s">
        <v>134</v>
      </c>
      <c r="L581" s="27"/>
      <c r="M581" s="171"/>
      <c r="N581" s="172" t="s">
        <v>43</v>
      </c>
      <c r="O581" s="173" t="n">
        <v>0.291</v>
      </c>
      <c r="P581" s="173" t="n">
        <f aca="false">O581*H581</f>
        <v>81.48</v>
      </c>
      <c r="Q581" s="173" t="n">
        <v>0.00022</v>
      </c>
      <c r="R581" s="173" t="n">
        <f aca="false">Q581*H581</f>
        <v>0.0616</v>
      </c>
      <c r="S581" s="173" t="n">
        <v>0</v>
      </c>
      <c r="T581" s="174" t="n">
        <f aca="false">S581*H581</f>
        <v>0</v>
      </c>
      <c r="AR581" s="10" t="s">
        <v>282</v>
      </c>
      <c r="AT581" s="10" t="s">
        <v>130</v>
      </c>
      <c r="AU581" s="10" t="s">
        <v>82</v>
      </c>
      <c r="AY581" s="10" t="s">
        <v>127</v>
      </c>
      <c r="BE581" s="175" t="n">
        <f aca="false">IF(N581="základní",J581,0)</f>
        <v>0</v>
      </c>
      <c r="BF581" s="175" t="n">
        <f aca="false">IF(N581="snížená",J581,0)</f>
        <v>0</v>
      </c>
      <c r="BG581" s="175" t="n">
        <f aca="false">IF(N581="zákl. přenesená",J581,0)</f>
        <v>0</v>
      </c>
      <c r="BH581" s="175" t="n">
        <f aca="false">IF(N581="sníž. přenesená",J581,0)</f>
        <v>0</v>
      </c>
      <c r="BI581" s="175" t="n">
        <f aca="false">IF(N581="nulová",J581,0)</f>
        <v>0</v>
      </c>
      <c r="BJ581" s="10" t="s">
        <v>80</v>
      </c>
      <c r="BK581" s="175" t="n">
        <f aca="false">ROUND(I581*H581,2)</f>
        <v>0</v>
      </c>
      <c r="BL581" s="10" t="s">
        <v>282</v>
      </c>
      <c r="BM581" s="10" t="s">
        <v>937</v>
      </c>
    </row>
    <row r="582" s="189" customFormat="true" ht="12" hidden="false" customHeight="false" outlineLevel="0" collapsed="false">
      <c r="B582" s="190"/>
      <c r="D582" s="176" t="s">
        <v>207</v>
      </c>
      <c r="E582" s="191"/>
      <c r="F582" s="192" t="s">
        <v>938</v>
      </c>
      <c r="H582" s="193" t="n">
        <v>280</v>
      </c>
      <c r="L582" s="190"/>
      <c r="M582" s="214"/>
      <c r="N582" s="215"/>
      <c r="O582" s="215"/>
      <c r="P582" s="215"/>
      <c r="Q582" s="215"/>
      <c r="R582" s="215"/>
      <c r="S582" s="215"/>
      <c r="T582" s="216"/>
      <c r="AT582" s="191" t="s">
        <v>207</v>
      </c>
      <c r="AU582" s="191" t="s">
        <v>82</v>
      </c>
      <c r="AV582" s="189" t="s">
        <v>82</v>
      </c>
      <c r="AW582" s="189" t="s">
        <v>35</v>
      </c>
      <c r="AX582" s="189" t="s">
        <v>80</v>
      </c>
      <c r="AY582" s="191" t="s">
        <v>127</v>
      </c>
    </row>
    <row r="583" s="26" customFormat="true" ht="6.9" hidden="false" customHeight="true" outlineLevel="0" collapsed="false">
      <c r="B583" s="48"/>
      <c r="C583" s="49"/>
      <c r="D583" s="49"/>
      <c r="E583" s="49"/>
      <c r="F583" s="49"/>
      <c r="G583" s="49"/>
      <c r="H583" s="49"/>
      <c r="I583" s="49"/>
      <c r="J583" s="49"/>
      <c r="K583" s="49"/>
      <c r="L583" s="27"/>
    </row>
  </sheetData>
  <autoFilter ref="C95:K582"/>
  <mergeCells count="10">
    <mergeCell ref="G1:H1"/>
    <mergeCell ref="L2:V2"/>
    <mergeCell ref="E7:H7"/>
    <mergeCell ref="E9:H9"/>
    <mergeCell ref="E24:H24"/>
    <mergeCell ref="E45:H45"/>
    <mergeCell ref="E47:H47"/>
    <mergeCell ref="J51:J52"/>
    <mergeCell ref="E86:H86"/>
    <mergeCell ref="E88:H88"/>
  </mergeCells>
  <hyperlinks>
    <hyperlink ref="F1" location="C2" display="1) Krycí list soupisu"/>
    <hyperlink ref="G1" location="C54" display="2) Rekapitulace"/>
    <hyperlink ref="J1" location="C95" display="3) Soupis prací"/>
    <hyperlink ref="L1" location="'Rekapitulace stavby'!C2" display="Rekapitulace stavby"/>
  </hyperlinks>
  <printOptions headings="false" gridLines="false" gridLinesSet="true" horizontalCentered="false" verticalCentered="false"/>
  <pageMargins left="0.583333333333333" right="0.583333333333333" top="0.583333333333333" bottom="0.583333333333333" header="0.511805555555555" footer="0"/>
  <pageSetup paperSize="9" scale="100" firstPageNumber="0" fitToWidth="1" fitToHeight="100" pageOrder="downThenOver" orientation="landscap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filterMode="false">
    <pageSetUpPr fitToPage="true"/>
  </sheetPr>
  <dimension ref="A1:BR601"/>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J1" activeCellId="0" sqref="J1"/>
    </sheetView>
  </sheetViews>
  <sheetFormatPr defaultRowHeight="12" zeroHeight="false" outlineLevelRow="0" outlineLevelCol="0"/>
  <cols>
    <col collapsed="false" customWidth="true" hidden="false" outlineLevel="0" max="1" min="1" style="0" width="8.28"/>
    <col collapsed="false" customWidth="true" hidden="false" outlineLevel="0" max="2" min="2" style="0" width="1.7"/>
    <col collapsed="false" customWidth="true" hidden="false" outlineLevel="0" max="3" min="3" style="0" width="4.15"/>
    <col collapsed="false" customWidth="true" hidden="false" outlineLevel="0" max="4" min="4" style="0" width="4.28"/>
    <col collapsed="false" customWidth="true" hidden="false" outlineLevel="0" max="5" min="5" style="0" width="17.14"/>
    <col collapsed="false" customWidth="true" hidden="false" outlineLevel="0" max="6" min="6" style="0" width="75"/>
    <col collapsed="false" customWidth="true" hidden="false" outlineLevel="0" max="7" min="7" style="0" width="8.71"/>
    <col collapsed="false" customWidth="true" hidden="false" outlineLevel="0" max="8" min="8" style="0" width="11.14"/>
    <col collapsed="false" customWidth="true" hidden="false" outlineLevel="0" max="9" min="9" style="0" width="12.7"/>
    <col collapsed="false" customWidth="true" hidden="false" outlineLevel="0" max="10" min="10" style="0" width="23.43"/>
    <col collapsed="false" customWidth="true" hidden="false" outlineLevel="0" max="11" min="11" style="0" width="15.42"/>
    <col collapsed="false" customWidth="true" hidden="false" outlineLevel="0" max="12" min="12" style="0" width="8.89"/>
    <col collapsed="false" customWidth="true" hidden="true" outlineLevel="0" max="18" min="13" style="0" width="9.28"/>
    <col collapsed="false" customWidth="true" hidden="true" outlineLevel="0" max="19" min="19" style="0" width="8.14"/>
    <col collapsed="false" customWidth="true" hidden="true" outlineLevel="0" max="20" min="20" style="0" width="29.71"/>
    <col collapsed="false" customWidth="true" hidden="true" outlineLevel="0" max="21" min="21" style="0" width="16.28"/>
    <col collapsed="false" customWidth="true" hidden="false" outlineLevel="0" max="22" min="22" style="0" width="12.29"/>
    <col collapsed="false" customWidth="true" hidden="false" outlineLevel="0" max="23" min="23" style="0" width="16.28"/>
    <col collapsed="false" customWidth="true" hidden="false" outlineLevel="0" max="24" min="24" style="0" width="12.29"/>
    <col collapsed="false" customWidth="true" hidden="false" outlineLevel="0" max="25" min="25" style="0" width="15.01"/>
    <col collapsed="false" customWidth="true" hidden="false" outlineLevel="0" max="26" min="26" style="0" width="11"/>
    <col collapsed="false" customWidth="true" hidden="false" outlineLevel="0" max="27" min="27" style="0" width="15.01"/>
    <col collapsed="false" customWidth="true" hidden="false" outlineLevel="0" max="28" min="28" style="0" width="16.28"/>
    <col collapsed="false" customWidth="true" hidden="false" outlineLevel="0" max="29" min="29" style="0" width="11"/>
    <col collapsed="false" customWidth="true" hidden="false" outlineLevel="0" max="30" min="30" style="0" width="15.01"/>
    <col collapsed="false" customWidth="true" hidden="false" outlineLevel="0" max="31" min="31" style="0" width="16.28"/>
    <col collapsed="false" customWidth="true" hidden="false" outlineLevel="0" max="43" min="32" style="0" width="8.89"/>
    <col collapsed="false" customWidth="true" hidden="true" outlineLevel="0" max="65" min="44" style="0" width="9.28"/>
    <col collapsed="false" customWidth="true" hidden="false" outlineLevel="0" max="1025" min="66" style="0" width="8.89"/>
  </cols>
  <sheetData>
    <row r="1" customFormat="false" ht="21.75" hidden="false" customHeight="true" outlineLevel="0" collapsed="false">
      <c r="A1" s="104"/>
      <c r="B1" s="2"/>
      <c r="C1" s="2"/>
      <c r="D1" s="3" t="s">
        <v>1</v>
      </c>
      <c r="E1" s="2"/>
      <c r="F1" s="105" t="s">
        <v>93</v>
      </c>
      <c r="G1" s="105" t="s">
        <v>94</v>
      </c>
      <c r="H1" s="105"/>
      <c r="I1" s="2"/>
      <c r="J1" s="105" t="s">
        <v>95</v>
      </c>
      <c r="K1" s="3" t="s">
        <v>96</v>
      </c>
      <c r="L1" s="105" t="s">
        <v>97</v>
      </c>
      <c r="M1" s="105"/>
      <c r="N1" s="105"/>
      <c r="O1" s="105"/>
      <c r="P1" s="105"/>
      <c r="Q1" s="105"/>
      <c r="R1" s="105"/>
      <c r="S1" s="105"/>
      <c r="T1" s="105"/>
      <c r="U1" s="5"/>
      <c r="V1" s="5"/>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row>
    <row r="2" customFormat="false" ht="36.9" hidden="false" customHeight="true" outlineLevel="0" collapsed="false">
      <c r="L2" s="9" t="s">
        <v>7</v>
      </c>
      <c r="M2" s="9"/>
      <c r="N2" s="9"/>
      <c r="O2" s="9"/>
      <c r="P2" s="9"/>
      <c r="Q2" s="9"/>
      <c r="R2" s="9"/>
      <c r="S2" s="9"/>
      <c r="T2" s="9"/>
      <c r="U2" s="9"/>
      <c r="V2" s="9"/>
      <c r="AT2" s="10" t="s">
        <v>89</v>
      </c>
    </row>
    <row r="3" customFormat="false" ht="6.9" hidden="false" customHeight="true" outlineLevel="0" collapsed="false">
      <c r="B3" s="11"/>
      <c r="C3" s="12"/>
      <c r="D3" s="12"/>
      <c r="E3" s="12"/>
      <c r="F3" s="12"/>
      <c r="G3" s="12"/>
      <c r="H3" s="12"/>
      <c r="I3" s="12"/>
      <c r="J3" s="12"/>
      <c r="K3" s="13"/>
      <c r="AT3" s="10" t="s">
        <v>82</v>
      </c>
    </row>
    <row r="4" customFormat="false" ht="36.9" hidden="false" customHeight="true" outlineLevel="0" collapsed="false">
      <c r="B4" s="14"/>
      <c r="C4" s="15"/>
      <c r="D4" s="16" t="s">
        <v>98</v>
      </c>
      <c r="E4" s="15"/>
      <c r="F4" s="15"/>
      <c r="G4" s="15"/>
      <c r="H4" s="15"/>
      <c r="I4" s="15"/>
      <c r="J4" s="15"/>
      <c r="K4" s="17"/>
      <c r="M4" s="18" t="s">
        <v>12</v>
      </c>
      <c r="AT4" s="10" t="s">
        <v>5</v>
      </c>
    </row>
    <row r="5" customFormat="false" ht="6.9" hidden="false" customHeight="true" outlineLevel="0" collapsed="false">
      <c r="B5" s="14"/>
      <c r="C5" s="15"/>
      <c r="D5" s="15"/>
      <c r="E5" s="15"/>
      <c r="F5" s="15"/>
      <c r="G5" s="15"/>
      <c r="H5" s="15"/>
      <c r="I5" s="15"/>
      <c r="J5" s="15"/>
      <c r="K5" s="17"/>
    </row>
    <row r="6" customFormat="false" ht="13.2" hidden="false" customHeight="false" outlineLevel="0" collapsed="false">
      <c r="B6" s="14"/>
      <c r="C6" s="15"/>
      <c r="D6" s="23" t="s">
        <v>16</v>
      </c>
      <c r="E6" s="15"/>
      <c r="F6" s="15"/>
      <c r="G6" s="15"/>
      <c r="H6" s="15"/>
      <c r="I6" s="15"/>
      <c r="J6" s="15"/>
      <c r="K6" s="17"/>
    </row>
    <row r="7" customFormat="false" ht="16.5" hidden="false" customHeight="true" outlineLevel="0" collapsed="false">
      <c r="B7" s="14"/>
      <c r="C7" s="15"/>
      <c r="D7" s="15"/>
      <c r="E7" s="106" t="str">
        <f aca="false">'Rekapitulace stavby'!K6</f>
        <v>Kutná Hora - Obnova krovu a střešního pláště budovy Hrádku čp.28, Barborská ulice</v>
      </c>
      <c r="F7" s="106"/>
      <c r="G7" s="106"/>
      <c r="H7" s="106"/>
      <c r="I7" s="15"/>
      <c r="J7" s="15"/>
      <c r="K7" s="17"/>
    </row>
    <row r="8" s="26" customFormat="true" ht="13.2" hidden="false" customHeight="false" outlineLevel="0" collapsed="false">
      <c r="B8" s="27"/>
      <c r="C8" s="28"/>
      <c r="D8" s="23" t="s">
        <v>99</v>
      </c>
      <c r="E8" s="28"/>
      <c r="F8" s="28"/>
      <c r="G8" s="28"/>
      <c r="H8" s="28"/>
      <c r="I8" s="28"/>
      <c r="J8" s="28"/>
      <c r="K8" s="32"/>
    </row>
    <row r="9" s="26" customFormat="true" ht="36.9" hidden="false" customHeight="true" outlineLevel="0" collapsed="false">
      <c r="B9" s="27"/>
      <c r="C9" s="28"/>
      <c r="D9" s="28"/>
      <c r="E9" s="60" t="s">
        <v>939</v>
      </c>
      <c r="F9" s="60"/>
      <c r="G9" s="60"/>
      <c r="H9" s="60"/>
      <c r="I9" s="28"/>
      <c r="J9" s="28"/>
      <c r="K9" s="32"/>
    </row>
    <row r="10" s="26" customFormat="true" ht="12" hidden="false" customHeight="false" outlineLevel="0" collapsed="false">
      <c r="B10" s="27"/>
      <c r="C10" s="28"/>
      <c r="D10" s="28"/>
      <c r="E10" s="28"/>
      <c r="F10" s="28"/>
      <c r="G10" s="28"/>
      <c r="H10" s="28"/>
      <c r="I10" s="28"/>
      <c r="J10" s="28"/>
      <c r="K10" s="32"/>
    </row>
    <row r="11" s="26" customFormat="true" ht="14.4" hidden="false" customHeight="true" outlineLevel="0" collapsed="false">
      <c r="B11" s="27"/>
      <c r="C11" s="28"/>
      <c r="D11" s="23" t="s">
        <v>18</v>
      </c>
      <c r="E11" s="28"/>
      <c r="F11" s="20"/>
      <c r="G11" s="28"/>
      <c r="H11" s="28"/>
      <c r="I11" s="23" t="s">
        <v>19</v>
      </c>
      <c r="J11" s="20"/>
      <c r="K11" s="32"/>
    </row>
    <row r="12" s="26" customFormat="true" ht="14.4" hidden="false" customHeight="true" outlineLevel="0" collapsed="false">
      <c r="B12" s="27"/>
      <c r="C12" s="28"/>
      <c r="D12" s="23" t="s">
        <v>20</v>
      </c>
      <c r="E12" s="28"/>
      <c r="F12" s="20" t="s">
        <v>21</v>
      </c>
      <c r="G12" s="28"/>
      <c r="H12" s="28"/>
      <c r="I12" s="23" t="s">
        <v>22</v>
      </c>
      <c r="J12" s="62" t="str">
        <f aca="false">'Rekapitulace stavby'!AN8</f>
        <v>29. 6. 2017</v>
      </c>
      <c r="K12" s="32"/>
    </row>
    <row r="13" s="26" customFormat="true" ht="10.95" hidden="false" customHeight="true" outlineLevel="0" collapsed="false">
      <c r="B13" s="27"/>
      <c r="C13" s="28"/>
      <c r="D13" s="28"/>
      <c r="E13" s="28"/>
      <c r="F13" s="28"/>
      <c r="G13" s="28"/>
      <c r="H13" s="28"/>
      <c r="I13" s="28"/>
      <c r="J13" s="28"/>
      <c r="K13" s="32"/>
    </row>
    <row r="14" s="26" customFormat="true" ht="14.4" hidden="false" customHeight="true" outlineLevel="0" collapsed="false">
      <c r="B14" s="27"/>
      <c r="C14" s="28"/>
      <c r="D14" s="23" t="s">
        <v>24</v>
      </c>
      <c r="E14" s="28"/>
      <c r="F14" s="28"/>
      <c r="G14" s="28"/>
      <c r="H14" s="28"/>
      <c r="I14" s="23" t="s">
        <v>25</v>
      </c>
      <c r="J14" s="20" t="s">
        <v>26</v>
      </c>
      <c r="K14" s="32"/>
    </row>
    <row r="15" s="26" customFormat="true" ht="18" hidden="false" customHeight="true" outlineLevel="0" collapsed="false">
      <c r="B15" s="27"/>
      <c r="C15" s="28"/>
      <c r="D15" s="28"/>
      <c r="E15" s="20" t="s">
        <v>27</v>
      </c>
      <c r="F15" s="28"/>
      <c r="G15" s="28"/>
      <c r="H15" s="28"/>
      <c r="I15" s="23" t="s">
        <v>28</v>
      </c>
      <c r="J15" s="20"/>
      <c r="K15" s="32"/>
    </row>
    <row r="16" s="26" customFormat="true" ht="6.9" hidden="false" customHeight="true" outlineLevel="0" collapsed="false">
      <c r="B16" s="27"/>
      <c r="C16" s="28"/>
      <c r="D16" s="28"/>
      <c r="E16" s="28"/>
      <c r="F16" s="28"/>
      <c r="G16" s="28"/>
      <c r="H16" s="28"/>
      <c r="I16" s="28"/>
      <c r="J16" s="28"/>
      <c r="K16" s="32"/>
    </row>
    <row r="17" s="26" customFormat="true" ht="14.4" hidden="false" customHeight="true" outlineLevel="0" collapsed="false">
      <c r="B17" s="27"/>
      <c r="C17" s="28"/>
      <c r="D17" s="23" t="s">
        <v>29</v>
      </c>
      <c r="E17" s="28"/>
      <c r="F17" s="28"/>
      <c r="G17" s="28"/>
      <c r="H17" s="28"/>
      <c r="I17" s="23" t="s">
        <v>25</v>
      </c>
      <c r="J17" s="20" t="str">
        <f aca="false">IF('Rekapitulace stavby'!AN13="Vyplň údaj","",IF('Rekapitulace stavby'!AN13="","",'Rekapitulace stavby'!AN13))</f>
        <v/>
      </c>
      <c r="K17" s="32"/>
    </row>
    <row r="18" s="26" customFormat="true" ht="18" hidden="false" customHeight="true" outlineLevel="0" collapsed="false">
      <c r="B18" s="27"/>
      <c r="C18" s="28"/>
      <c r="D18" s="28"/>
      <c r="E18" s="20" t="str">
        <f aca="false">IF('Rekapitulace stavby'!E14="Vyplň údaj","",IF('Rekapitulace stavby'!E14="","",'Rekapitulace stavby'!E14))</f>
        <v> </v>
      </c>
      <c r="F18" s="28"/>
      <c r="G18" s="28"/>
      <c r="H18" s="28"/>
      <c r="I18" s="23" t="s">
        <v>28</v>
      </c>
      <c r="J18" s="20" t="str">
        <f aca="false">IF('Rekapitulace stavby'!AN14="Vyplň údaj","",IF('Rekapitulace stavby'!AN14="","",'Rekapitulace stavby'!AN14))</f>
        <v/>
      </c>
      <c r="K18" s="32"/>
    </row>
    <row r="19" s="26" customFormat="true" ht="6.9" hidden="false" customHeight="true" outlineLevel="0" collapsed="false">
      <c r="B19" s="27"/>
      <c r="C19" s="28"/>
      <c r="D19" s="28"/>
      <c r="E19" s="28"/>
      <c r="F19" s="28"/>
      <c r="G19" s="28"/>
      <c r="H19" s="28"/>
      <c r="I19" s="28"/>
      <c r="J19" s="28"/>
      <c r="K19" s="32"/>
    </row>
    <row r="20" s="26" customFormat="true" ht="14.4" hidden="false" customHeight="true" outlineLevel="0" collapsed="false">
      <c r="B20" s="27"/>
      <c r="C20" s="28"/>
      <c r="D20" s="23" t="s">
        <v>31</v>
      </c>
      <c r="E20" s="28"/>
      <c r="F20" s="28"/>
      <c r="G20" s="28"/>
      <c r="H20" s="28"/>
      <c r="I20" s="23" t="s">
        <v>25</v>
      </c>
      <c r="J20" s="20" t="s">
        <v>178</v>
      </c>
      <c r="K20" s="32"/>
    </row>
    <row r="21" s="26" customFormat="true" ht="18" hidden="false" customHeight="true" outlineLevel="0" collapsed="false">
      <c r="B21" s="27"/>
      <c r="C21" s="28"/>
      <c r="D21" s="28"/>
      <c r="E21" s="20" t="s">
        <v>33</v>
      </c>
      <c r="F21" s="28"/>
      <c r="G21" s="28"/>
      <c r="H21" s="28"/>
      <c r="I21" s="23" t="s">
        <v>28</v>
      </c>
      <c r="J21" s="20" t="s">
        <v>179</v>
      </c>
      <c r="K21" s="32"/>
    </row>
    <row r="22" s="26" customFormat="true" ht="6.9" hidden="false" customHeight="true" outlineLevel="0" collapsed="false">
      <c r="B22" s="27"/>
      <c r="C22" s="28"/>
      <c r="D22" s="28"/>
      <c r="E22" s="28"/>
      <c r="F22" s="28"/>
      <c r="G22" s="28"/>
      <c r="H22" s="28"/>
      <c r="I22" s="28"/>
      <c r="J22" s="28"/>
      <c r="K22" s="32"/>
    </row>
    <row r="23" s="26" customFormat="true" ht="14.4" hidden="false" customHeight="true" outlineLevel="0" collapsed="false">
      <c r="B23" s="27"/>
      <c r="C23" s="28"/>
      <c r="D23" s="23" t="s">
        <v>36</v>
      </c>
      <c r="E23" s="28"/>
      <c r="F23" s="28"/>
      <c r="G23" s="28"/>
      <c r="H23" s="28"/>
      <c r="I23" s="28"/>
      <c r="J23" s="28"/>
      <c r="K23" s="32"/>
    </row>
    <row r="24" s="107" customFormat="true" ht="16.5" hidden="false" customHeight="true" outlineLevel="0" collapsed="false">
      <c r="B24" s="108"/>
      <c r="C24" s="109"/>
      <c r="D24" s="109"/>
      <c r="E24" s="24"/>
      <c r="F24" s="24"/>
      <c r="G24" s="24"/>
      <c r="H24" s="24"/>
      <c r="I24" s="109"/>
      <c r="J24" s="109"/>
      <c r="K24" s="110"/>
    </row>
    <row r="25" s="26" customFormat="true" ht="6.9" hidden="false" customHeight="true" outlineLevel="0" collapsed="false">
      <c r="B25" s="27"/>
      <c r="C25" s="28"/>
      <c r="D25" s="28"/>
      <c r="E25" s="28"/>
      <c r="F25" s="28"/>
      <c r="G25" s="28"/>
      <c r="H25" s="28"/>
      <c r="I25" s="28"/>
      <c r="J25" s="28"/>
      <c r="K25" s="32"/>
    </row>
    <row r="26" s="26" customFormat="true" ht="6.9" hidden="false" customHeight="true" outlineLevel="0" collapsed="false">
      <c r="B26" s="27"/>
      <c r="C26" s="28"/>
      <c r="D26" s="65"/>
      <c r="E26" s="65"/>
      <c r="F26" s="65"/>
      <c r="G26" s="65"/>
      <c r="H26" s="65"/>
      <c r="I26" s="65"/>
      <c r="J26" s="65"/>
      <c r="K26" s="111"/>
    </row>
    <row r="27" s="26" customFormat="true" ht="25.35" hidden="false" customHeight="true" outlineLevel="0" collapsed="false">
      <c r="B27" s="27"/>
      <c r="C27" s="28"/>
      <c r="D27" s="112" t="s">
        <v>38</v>
      </c>
      <c r="E27" s="28"/>
      <c r="F27" s="28"/>
      <c r="G27" s="28"/>
      <c r="H27" s="28"/>
      <c r="I27" s="28"/>
      <c r="J27" s="80" t="n">
        <f aca="false">ROUND(J93,2)</f>
        <v>0</v>
      </c>
      <c r="K27" s="32"/>
    </row>
    <row r="28" s="26" customFormat="true" ht="6.9" hidden="false" customHeight="true" outlineLevel="0" collapsed="false">
      <c r="B28" s="27"/>
      <c r="C28" s="28"/>
      <c r="D28" s="65"/>
      <c r="E28" s="65"/>
      <c r="F28" s="65"/>
      <c r="G28" s="65"/>
      <c r="H28" s="65"/>
      <c r="I28" s="65"/>
      <c r="J28" s="65"/>
      <c r="K28" s="111"/>
    </row>
    <row r="29" s="26" customFormat="true" ht="14.4" hidden="false" customHeight="true" outlineLevel="0" collapsed="false">
      <c r="B29" s="27"/>
      <c r="C29" s="28"/>
      <c r="D29" s="28"/>
      <c r="E29" s="28"/>
      <c r="F29" s="33" t="s">
        <v>40</v>
      </c>
      <c r="G29" s="28"/>
      <c r="H29" s="28"/>
      <c r="I29" s="33" t="s">
        <v>39</v>
      </c>
      <c r="J29" s="33" t="s">
        <v>41</v>
      </c>
      <c r="K29" s="32"/>
    </row>
    <row r="30" s="26" customFormat="true" ht="14.4" hidden="false" customHeight="true" outlineLevel="0" collapsed="false">
      <c r="B30" s="27"/>
      <c r="C30" s="28"/>
      <c r="D30" s="37" t="s">
        <v>42</v>
      </c>
      <c r="E30" s="37" t="s">
        <v>43</v>
      </c>
      <c r="F30" s="113" t="n">
        <f aca="false">ROUND(SUM(BE93:BE600), 2)</f>
        <v>0</v>
      </c>
      <c r="G30" s="28"/>
      <c r="H30" s="28"/>
      <c r="I30" s="114" t="n">
        <v>0.21</v>
      </c>
      <c r="J30" s="113" t="n">
        <f aca="false">ROUND(ROUND((SUM(BE93:BE600)), 2)*I30, 2)</f>
        <v>0</v>
      </c>
      <c r="K30" s="32"/>
    </row>
    <row r="31" s="26" customFormat="true" ht="14.4" hidden="false" customHeight="true" outlineLevel="0" collapsed="false">
      <c r="B31" s="27"/>
      <c r="C31" s="28"/>
      <c r="D31" s="28"/>
      <c r="E31" s="37" t="s">
        <v>44</v>
      </c>
      <c r="F31" s="113" t="n">
        <f aca="false">ROUND(SUM(BF93:BF600), 2)</f>
        <v>0</v>
      </c>
      <c r="G31" s="28"/>
      <c r="H31" s="28"/>
      <c r="I31" s="114" t="n">
        <v>0.15</v>
      </c>
      <c r="J31" s="113" t="n">
        <f aca="false">ROUND(ROUND((SUM(BF93:BF600)), 2)*I31, 2)</f>
        <v>0</v>
      </c>
      <c r="K31" s="32"/>
    </row>
    <row r="32" s="26" customFormat="true" ht="14.4" hidden="true" customHeight="true" outlineLevel="0" collapsed="false">
      <c r="B32" s="27"/>
      <c r="C32" s="28"/>
      <c r="D32" s="28"/>
      <c r="E32" s="37" t="s">
        <v>45</v>
      </c>
      <c r="F32" s="113" t="n">
        <f aca="false">ROUND(SUM(BG93:BG600), 2)</f>
        <v>0</v>
      </c>
      <c r="G32" s="28"/>
      <c r="H32" s="28"/>
      <c r="I32" s="114" t="n">
        <v>0.21</v>
      </c>
      <c r="J32" s="113" t="n">
        <v>0</v>
      </c>
      <c r="K32" s="32"/>
    </row>
    <row r="33" s="26" customFormat="true" ht="14.4" hidden="true" customHeight="true" outlineLevel="0" collapsed="false">
      <c r="B33" s="27"/>
      <c r="C33" s="28"/>
      <c r="D33" s="28"/>
      <c r="E33" s="37" t="s">
        <v>46</v>
      </c>
      <c r="F33" s="113" t="n">
        <f aca="false">ROUND(SUM(BH93:BH600), 2)</f>
        <v>0</v>
      </c>
      <c r="G33" s="28"/>
      <c r="H33" s="28"/>
      <c r="I33" s="114" t="n">
        <v>0.15</v>
      </c>
      <c r="J33" s="113" t="n">
        <v>0</v>
      </c>
      <c r="K33" s="32"/>
    </row>
    <row r="34" s="26" customFormat="true" ht="14.4" hidden="true" customHeight="true" outlineLevel="0" collapsed="false">
      <c r="B34" s="27"/>
      <c r="C34" s="28"/>
      <c r="D34" s="28"/>
      <c r="E34" s="37" t="s">
        <v>47</v>
      </c>
      <c r="F34" s="113" t="n">
        <f aca="false">ROUND(SUM(BI93:BI600), 2)</f>
        <v>0</v>
      </c>
      <c r="G34" s="28"/>
      <c r="H34" s="28"/>
      <c r="I34" s="114" t="n">
        <v>0</v>
      </c>
      <c r="J34" s="113" t="n">
        <v>0</v>
      </c>
      <c r="K34" s="32"/>
    </row>
    <row r="35" s="26" customFormat="true" ht="6.9" hidden="false" customHeight="true" outlineLevel="0" collapsed="false">
      <c r="B35" s="27"/>
      <c r="C35" s="28"/>
      <c r="D35" s="28"/>
      <c r="E35" s="28"/>
      <c r="F35" s="28"/>
      <c r="G35" s="28"/>
      <c r="H35" s="28"/>
      <c r="I35" s="28"/>
      <c r="J35" s="28"/>
      <c r="K35" s="32"/>
    </row>
    <row r="36" s="26" customFormat="true" ht="25.35" hidden="false" customHeight="true" outlineLevel="0" collapsed="false">
      <c r="B36" s="27"/>
      <c r="C36" s="115"/>
      <c r="D36" s="116" t="s">
        <v>48</v>
      </c>
      <c r="E36" s="69"/>
      <c r="F36" s="69"/>
      <c r="G36" s="117" t="s">
        <v>49</v>
      </c>
      <c r="H36" s="118" t="s">
        <v>50</v>
      </c>
      <c r="I36" s="69"/>
      <c r="J36" s="119" t="n">
        <f aca="false">SUM(J27:J34)</f>
        <v>0</v>
      </c>
      <c r="K36" s="120"/>
    </row>
    <row r="37" s="26" customFormat="true" ht="14.4" hidden="false" customHeight="true" outlineLevel="0" collapsed="false">
      <c r="B37" s="48"/>
      <c r="C37" s="49"/>
      <c r="D37" s="49"/>
      <c r="E37" s="49"/>
      <c r="F37" s="49"/>
      <c r="G37" s="49"/>
      <c r="H37" s="49"/>
      <c r="I37" s="49"/>
      <c r="J37" s="49"/>
      <c r="K37" s="50"/>
    </row>
    <row r="41" s="26" customFormat="true" ht="6.9" hidden="false" customHeight="true" outlineLevel="0" collapsed="false">
      <c r="B41" s="51"/>
      <c r="C41" s="52"/>
      <c r="D41" s="52"/>
      <c r="E41" s="52"/>
      <c r="F41" s="52"/>
      <c r="G41" s="52"/>
      <c r="H41" s="52"/>
      <c r="I41" s="52"/>
      <c r="J41" s="52"/>
      <c r="K41" s="121"/>
    </row>
    <row r="42" s="26" customFormat="true" ht="36.9" hidden="false" customHeight="true" outlineLevel="0" collapsed="false">
      <c r="B42" s="27"/>
      <c r="C42" s="16" t="s">
        <v>101</v>
      </c>
      <c r="D42" s="28"/>
      <c r="E42" s="28"/>
      <c r="F42" s="28"/>
      <c r="G42" s="28"/>
      <c r="H42" s="28"/>
      <c r="I42" s="28"/>
      <c r="J42" s="28"/>
      <c r="K42" s="32"/>
    </row>
    <row r="43" s="26" customFormat="true" ht="6.9" hidden="false" customHeight="true" outlineLevel="0" collapsed="false">
      <c r="B43" s="27"/>
      <c r="C43" s="28"/>
      <c r="D43" s="28"/>
      <c r="E43" s="28"/>
      <c r="F43" s="28"/>
      <c r="G43" s="28"/>
      <c r="H43" s="28"/>
      <c r="I43" s="28"/>
      <c r="J43" s="28"/>
      <c r="K43" s="32"/>
    </row>
    <row r="44" s="26" customFormat="true" ht="14.4" hidden="false" customHeight="true" outlineLevel="0" collapsed="false">
      <c r="B44" s="27"/>
      <c r="C44" s="23" t="s">
        <v>16</v>
      </c>
      <c r="D44" s="28"/>
      <c r="E44" s="28"/>
      <c r="F44" s="28"/>
      <c r="G44" s="28"/>
      <c r="H44" s="28"/>
      <c r="I44" s="28"/>
      <c r="J44" s="28"/>
      <c r="K44" s="32"/>
    </row>
    <row r="45" s="26" customFormat="true" ht="16.5" hidden="false" customHeight="true" outlineLevel="0" collapsed="false">
      <c r="B45" s="27"/>
      <c r="C45" s="28"/>
      <c r="D45" s="28"/>
      <c r="E45" s="106" t="str">
        <f aca="false">E7</f>
        <v>Kutná Hora - Obnova krovu a střešního pláště budovy Hrádku čp.28, Barborská ulice</v>
      </c>
      <c r="F45" s="106"/>
      <c r="G45" s="106"/>
      <c r="H45" s="106"/>
      <c r="I45" s="28"/>
      <c r="J45" s="28"/>
      <c r="K45" s="32"/>
    </row>
    <row r="46" s="26" customFormat="true" ht="14.4" hidden="false" customHeight="true" outlineLevel="0" collapsed="false">
      <c r="B46" s="27"/>
      <c r="C46" s="23" t="s">
        <v>99</v>
      </c>
      <c r="D46" s="28"/>
      <c r="E46" s="28"/>
      <c r="F46" s="28"/>
      <c r="G46" s="28"/>
      <c r="H46" s="28"/>
      <c r="I46" s="28"/>
      <c r="J46" s="28"/>
      <c r="K46" s="32"/>
    </row>
    <row r="47" s="26" customFormat="true" ht="17.25" hidden="false" customHeight="true" outlineLevel="0" collapsed="false">
      <c r="B47" s="27"/>
      <c r="C47" s="28"/>
      <c r="D47" s="28"/>
      <c r="E47" s="60" t="str">
        <f aca="false">E9</f>
        <v>02 - 2.etapa - JV křídlo</v>
      </c>
      <c r="F47" s="60"/>
      <c r="G47" s="60"/>
      <c r="H47" s="60"/>
      <c r="I47" s="28"/>
      <c r="J47" s="28"/>
      <c r="K47" s="32"/>
    </row>
    <row r="48" s="26" customFormat="true" ht="6.9" hidden="false" customHeight="true" outlineLevel="0" collapsed="false">
      <c r="B48" s="27"/>
      <c r="C48" s="28"/>
      <c r="D48" s="28"/>
      <c r="E48" s="28"/>
      <c r="F48" s="28"/>
      <c r="G48" s="28"/>
      <c r="H48" s="28"/>
      <c r="I48" s="28"/>
      <c r="J48" s="28"/>
      <c r="K48" s="32"/>
    </row>
    <row r="49" s="26" customFormat="true" ht="18" hidden="false" customHeight="true" outlineLevel="0" collapsed="false">
      <c r="B49" s="27"/>
      <c r="C49" s="23" t="s">
        <v>20</v>
      </c>
      <c r="D49" s="28"/>
      <c r="E49" s="28"/>
      <c r="F49" s="20" t="str">
        <f aca="false">F12</f>
        <v>Kutná Hora</v>
      </c>
      <c r="G49" s="28"/>
      <c r="H49" s="28"/>
      <c r="I49" s="23" t="s">
        <v>22</v>
      </c>
      <c r="J49" s="62" t="str">
        <f aca="false">IF(J12="","",J12)</f>
        <v>29. 6. 2017</v>
      </c>
      <c r="K49" s="32"/>
    </row>
    <row r="50" s="26" customFormat="true" ht="6.9" hidden="false" customHeight="true" outlineLevel="0" collapsed="false">
      <c r="B50" s="27"/>
      <c r="C50" s="28"/>
      <c r="D50" s="28"/>
      <c r="E50" s="28"/>
      <c r="F50" s="28"/>
      <c r="G50" s="28"/>
      <c r="H50" s="28"/>
      <c r="I50" s="28"/>
      <c r="J50" s="28"/>
      <c r="K50" s="32"/>
    </row>
    <row r="51" s="26" customFormat="true" ht="13.2" hidden="false" customHeight="false" outlineLevel="0" collapsed="false">
      <c r="B51" s="27"/>
      <c r="C51" s="23" t="s">
        <v>24</v>
      </c>
      <c r="D51" s="28"/>
      <c r="E51" s="28"/>
      <c r="F51" s="20" t="str">
        <f aca="false">E15</f>
        <v>Město Kutná Hora, Havlíčkovo nám. 552/1 </v>
      </c>
      <c r="G51" s="28"/>
      <c r="H51" s="28"/>
      <c r="I51" s="23" t="s">
        <v>31</v>
      </c>
      <c r="J51" s="24" t="str">
        <f aca="false">E21</f>
        <v>Ing.Vít Mlázovský, Jánský vršek 4/310 11 800 Praha</v>
      </c>
      <c r="K51" s="32"/>
    </row>
    <row r="52" s="26" customFormat="true" ht="14.4" hidden="false" customHeight="true" outlineLevel="0" collapsed="false">
      <c r="B52" s="27"/>
      <c r="C52" s="23" t="s">
        <v>29</v>
      </c>
      <c r="D52" s="28"/>
      <c r="E52" s="28"/>
      <c r="F52" s="20" t="str">
        <f aca="false">IF(E18="","",E18)</f>
        <v> </v>
      </c>
      <c r="G52" s="28"/>
      <c r="H52" s="28"/>
      <c r="I52" s="28"/>
      <c r="J52" s="24"/>
      <c r="K52" s="32"/>
    </row>
    <row r="53" s="26" customFormat="true" ht="10.35" hidden="false" customHeight="true" outlineLevel="0" collapsed="false">
      <c r="B53" s="27"/>
      <c r="C53" s="28"/>
      <c r="D53" s="28"/>
      <c r="E53" s="28"/>
      <c r="F53" s="28"/>
      <c r="G53" s="28"/>
      <c r="H53" s="28"/>
      <c r="I53" s="28"/>
      <c r="J53" s="28"/>
      <c r="K53" s="32"/>
    </row>
    <row r="54" s="26" customFormat="true" ht="29.25" hidden="false" customHeight="true" outlineLevel="0" collapsed="false">
      <c r="B54" s="27"/>
      <c r="C54" s="122" t="s">
        <v>102</v>
      </c>
      <c r="D54" s="115"/>
      <c r="E54" s="115"/>
      <c r="F54" s="115"/>
      <c r="G54" s="115"/>
      <c r="H54" s="115"/>
      <c r="I54" s="115"/>
      <c r="J54" s="123" t="s">
        <v>103</v>
      </c>
      <c r="K54" s="124"/>
    </row>
    <row r="55" s="26" customFormat="true" ht="10.35" hidden="false" customHeight="true" outlineLevel="0" collapsed="false">
      <c r="B55" s="27"/>
      <c r="C55" s="28"/>
      <c r="D55" s="28"/>
      <c r="E55" s="28"/>
      <c r="F55" s="28"/>
      <c r="G55" s="28"/>
      <c r="H55" s="28"/>
      <c r="I55" s="28"/>
      <c r="J55" s="28"/>
      <c r="K55" s="32"/>
    </row>
    <row r="56" s="26" customFormat="true" ht="29.25" hidden="false" customHeight="true" outlineLevel="0" collapsed="false">
      <c r="B56" s="27"/>
      <c r="C56" s="125" t="s">
        <v>104</v>
      </c>
      <c r="D56" s="28"/>
      <c r="E56" s="28"/>
      <c r="F56" s="28"/>
      <c r="G56" s="28"/>
      <c r="H56" s="28"/>
      <c r="I56" s="28"/>
      <c r="J56" s="80" t="n">
        <f aca="false">J93</f>
        <v>0</v>
      </c>
      <c r="K56" s="32"/>
      <c r="AU56" s="10" t="s">
        <v>105</v>
      </c>
    </row>
    <row r="57" s="126" customFormat="true" ht="24.9" hidden="false" customHeight="true" outlineLevel="0" collapsed="false">
      <c r="B57" s="127"/>
      <c r="C57" s="128"/>
      <c r="D57" s="129" t="s">
        <v>180</v>
      </c>
      <c r="E57" s="130"/>
      <c r="F57" s="130"/>
      <c r="G57" s="130"/>
      <c r="H57" s="130"/>
      <c r="I57" s="130"/>
      <c r="J57" s="131" t="n">
        <f aca="false">J94</f>
        <v>0</v>
      </c>
      <c r="K57" s="132"/>
    </row>
    <row r="58" s="133" customFormat="true" ht="19.95" hidden="false" customHeight="true" outlineLevel="0" collapsed="false">
      <c r="B58" s="134"/>
      <c r="C58" s="135"/>
      <c r="D58" s="136" t="s">
        <v>182</v>
      </c>
      <c r="E58" s="137"/>
      <c r="F58" s="137"/>
      <c r="G58" s="137"/>
      <c r="H58" s="137"/>
      <c r="I58" s="137"/>
      <c r="J58" s="138" t="n">
        <f aca="false">J95</f>
        <v>0</v>
      </c>
      <c r="K58" s="139"/>
    </row>
    <row r="59" s="133" customFormat="true" ht="19.95" hidden="false" customHeight="true" outlineLevel="0" collapsed="false">
      <c r="B59" s="134"/>
      <c r="C59" s="135"/>
      <c r="D59" s="136" t="s">
        <v>183</v>
      </c>
      <c r="E59" s="137"/>
      <c r="F59" s="137"/>
      <c r="G59" s="137"/>
      <c r="H59" s="137"/>
      <c r="I59" s="137"/>
      <c r="J59" s="138" t="n">
        <f aca="false">J111</f>
        <v>0</v>
      </c>
      <c r="K59" s="139"/>
    </row>
    <row r="60" s="133" customFormat="true" ht="19.95" hidden="false" customHeight="true" outlineLevel="0" collapsed="false">
      <c r="B60" s="134"/>
      <c r="C60" s="135"/>
      <c r="D60" s="136" t="s">
        <v>184</v>
      </c>
      <c r="E60" s="137"/>
      <c r="F60" s="137"/>
      <c r="G60" s="137"/>
      <c r="H60" s="137"/>
      <c r="I60" s="137"/>
      <c r="J60" s="138" t="n">
        <f aca="false">J124</f>
        <v>0</v>
      </c>
      <c r="K60" s="139"/>
    </row>
    <row r="61" s="133" customFormat="true" ht="19.95" hidden="false" customHeight="true" outlineLevel="0" collapsed="false">
      <c r="B61" s="134"/>
      <c r="C61" s="135"/>
      <c r="D61" s="136" t="s">
        <v>186</v>
      </c>
      <c r="E61" s="137"/>
      <c r="F61" s="137"/>
      <c r="G61" s="137"/>
      <c r="H61" s="137"/>
      <c r="I61" s="137"/>
      <c r="J61" s="138" t="n">
        <f aca="false">J140</f>
        <v>0</v>
      </c>
      <c r="K61" s="139"/>
    </row>
    <row r="62" s="133" customFormat="true" ht="19.95" hidden="false" customHeight="true" outlineLevel="0" collapsed="false">
      <c r="B62" s="134"/>
      <c r="C62" s="135"/>
      <c r="D62" s="136" t="s">
        <v>187</v>
      </c>
      <c r="E62" s="137"/>
      <c r="F62" s="137"/>
      <c r="G62" s="137"/>
      <c r="H62" s="137"/>
      <c r="I62" s="137"/>
      <c r="J62" s="138" t="n">
        <f aca="false">J204</f>
        <v>0</v>
      </c>
      <c r="K62" s="139"/>
    </row>
    <row r="63" s="133" customFormat="true" ht="19.95" hidden="false" customHeight="true" outlineLevel="0" collapsed="false">
      <c r="B63" s="134"/>
      <c r="C63" s="135"/>
      <c r="D63" s="136" t="s">
        <v>189</v>
      </c>
      <c r="E63" s="137"/>
      <c r="F63" s="137"/>
      <c r="G63" s="137"/>
      <c r="H63" s="137"/>
      <c r="I63" s="137"/>
      <c r="J63" s="138" t="n">
        <f aca="false">J237</f>
        <v>0</v>
      </c>
      <c r="K63" s="139"/>
    </row>
    <row r="64" s="133" customFormat="true" ht="19.95" hidden="false" customHeight="true" outlineLevel="0" collapsed="false">
      <c r="B64" s="134"/>
      <c r="C64" s="135"/>
      <c r="D64" s="136" t="s">
        <v>190</v>
      </c>
      <c r="E64" s="137"/>
      <c r="F64" s="137"/>
      <c r="G64" s="137"/>
      <c r="H64" s="137"/>
      <c r="I64" s="137"/>
      <c r="J64" s="138" t="n">
        <f aca="false">J252</f>
        <v>0</v>
      </c>
      <c r="K64" s="139"/>
    </row>
    <row r="65" s="126" customFormat="true" ht="24.9" hidden="false" customHeight="true" outlineLevel="0" collapsed="false">
      <c r="B65" s="127"/>
      <c r="C65" s="128"/>
      <c r="D65" s="129" t="s">
        <v>191</v>
      </c>
      <c r="E65" s="130"/>
      <c r="F65" s="130"/>
      <c r="G65" s="130"/>
      <c r="H65" s="130"/>
      <c r="I65" s="130"/>
      <c r="J65" s="131" t="n">
        <f aca="false">J254</f>
        <v>0</v>
      </c>
      <c r="K65" s="132"/>
    </row>
    <row r="66" s="133" customFormat="true" ht="19.95" hidden="false" customHeight="true" outlineLevel="0" collapsed="false">
      <c r="B66" s="134"/>
      <c r="C66" s="135"/>
      <c r="D66" s="136" t="s">
        <v>940</v>
      </c>
      <c r="E66" s="137"/>
      <c r="F66" s="137"/>
      <c r="G66" s="137"/>
      <c r="H66" s="137"/>
      <c r="I66" s="137"/>
      <c r="J66" s="138" t="n">
        <f aca="false">J255</f>
        <v>0</v>
      </c>
      <c r="K66" s="139"/>
    </row>
    <row r="67" s="133" customFormat="true" ht="19.95" hidden="false" customHeight="true" outlineLevel="0" collapsed="false">
      <c r="B67" s="134"/>
      <c r="C67" s="135"/>
      <c r="D67" s="136" t="s">
        <v>195</v>
      </c>
      <c r="E67" s="137"/>
      <c r="F67" s="137"/>
      <c r="G67" s="137"/>
      <c r="H67" s="137"/>
      <c r="I67" s="137"/>
      <c r="J67" s="138" t="n">
        <f aca="false">J259</f>
        <v>0</v>
      </c>
      <c r="K67" s="139"/>
    </row>
    <row r="68" s="133" customFormat="true" ht="19.95" hidden="false" customHeight="true" outlineLevel="0" collapsed="false">
      <c r="B68" s="134"/>
      <c r="C68" s="135"/>
      <c r="D68" s="136" t="s">
        <v>196</v>
      </c>
      <c r="E68" s="137"/>
      <c r="F68" s="137"/>
      <c r="G68" s="137"/>
      <c r="H68" s="137"/>
      <c r="I68" s="137"/>
      <c r="J68" s="138" t="n">
        <f aca="false">J261</f>
        <v>0</v>
      </c>
      <c r="K68" s="139"/>
    </row>
    <row r="69" s="133" customFormat="true" ht="19.95" hidden="false" customHeight="true" outlineLevel="0" collapsed="false">
      <c r="B69" s="134"/>
      <c r="C69" s="135"/>
      <c r="D69" s="136" t="s">
        <v>941</v>
      </c>
      <c r="E69" s="137"/>
      <c r="F69" s="137"/>
      <c r="G69" s="137"/>
      <c r="H69" s="137"/>
      <c r="I69" s="137"/>
      <c r="J69" s="138" t="n">
        <f aca="false">J459</f>
        <v>0</v>
      </c>
      <c r="K69" s="139"/>
    </row>
    <row r="70" s="133" customFormat="true" ht="19.95" hidden="false" customHeight="true" outlineLevel="0" collapsed="false">
      <c r="B70" s="134"/>
      <c r="C70" s="135"/>
      <c r="D70" s="136" t="s">
        <v>197</v>
      </c>
      <c r="E70" s="137"/>
      <c r="F70" s="137"/>
      <c r="G70" s="137"/>
      <c r="H70" s="137"/>
      <c r="I70" s="137"/>
      <c r="J70" s="138" t="n">
        <f aca="false">J467</f>
        <v>0</v>
      </c>
      <c r="K70" s="139"/>
    </row>
    <row r="71" s="133" customFormat="true" ht="19.95" hidden="false" customHeight="true" outlineLevel="0" collapsed="false">
      <c r="B71" s="134"/>
      <c r="C71" s="135"/>
      <c r="D71" s="136" t="s">
        <v>198</v>
      </c>
      <c r="E71" s="137"/>
      <c r="F71" s="137"/>
      <c r="G71" s="137"/>
      <c r="H71" s="137"/>
      <c r="I71" s="137"/>
      <c r="J71" s="138" t="n">
        <f aca="false">J556</f>
        <v>0</v>
      </c>
      <c r="K71" s="139"/>
    </row>
    <row r="72" s="133" customFormat="true" ht="19.95" hidden="false" customHeight="true" outlineLevel="0" collapsed="false">
      <c r="B72" s="134"/>
      <c r="C72" s="135"/>
      <c r="D72" s="136" t="s">
        <v>942</v>
      </c>
      <c r="E72" s="137"/>
      <c r="F72" s="137"/>
      <c r="G72" s="137"/>
      <c r="H72" s="137"/>
      <c r="I72" s="137"/>
      <c r="J72" s="138" t="n">
        <f aca="false">J582</f>
        <v>0</v>
      </c>
      <c r="K72" s="139"/>
    </row>
    <row r="73" s="133" customFormat="true" ht="19.95" hidden="false" customHeight="true" outlineLevel="0" collapsed="false">
      <c r="B73" s="134"/>
      <c r="C73" s="135"/>
      <c r="D73" s="136" t="s">
        <v>199</v>
      </c>
      <c r="E73" s="137"/>
      <c r="F73" s="137"/>
      <c r="G73" s="137"/>
      <c r="H73" s="137"/>
      <c r="I73" s="137"/>
      <c r="J73" s="138" t="n">
        <f aca="false">J589</f>
        <v>0</v>
      </c>
      <c r="K73" s="139"/>
    </row>
    <row r="74" s="26" customFormat="true" ht="21.75" hidden="false" customHeight="true" outlineLevel="0" collapsed="false">
      <c r="B74" s="27"/>
      <c r="C74" s="28"/>
      <c r="D74" s="28"/>
      <c r="E74" s="28"/>
      <c r="F74" s="28"/>
      <c r="G74" s="28"/>
      <c r="H74" s="28"/>
      <c r="I74" s="28"/>
      <c r="J74" s="28"/>
      <c r="K74" s="32"/>
    </row>
    <row r="75" s="26" customFormat="true" ht="6.9" hidden="false" customHeight="true" outlineLevel="0" collapsed="false">
      <c r="B75" s="48"/>
      <c r="C75" s="49"/>
      <c r="D75" s="49"/>
      <c r="E75" s="49"/>
      <c r="F75" s="49"/>
      <c r="G75" s="49"/>
      <c r="H75" s="49"/>
      <c r="I75" s="49"/>
      <c r="J75" s="49"/>
      <c r="K75" s="50"/>
    </row>
    <row r="79" s="26" customFormat="true" ht="6.9" hidden="false" customHeight="true" outlineLevel="0" collapsed="false">
      <c r="B79" s="51"/>
      <c r="C79" s="52"/>
      <c r="D79" s="52"/>
      <c r="E79" s="52"/>
      <c r="F79" s="52"/>
      <c r="G79" s="52"/>
      <c r="H79" s="52"/>
      <c r="I79" s="52"/>
      <c r="J79" s="52"/>
      <c r="K79" s="52"/>
      <c r="L79" s="27"/>
    </row>
    <row r="80" s="26" customFormat="true" ht="36.9" hidden="false" customHeight="true" outlineLevel="0" collapsed="false">
      <c r="B80" s="27"/>
      <c r="C80" s="53" t="s">
        <v>110</v>
      </c>
      <c r="L80" s="27"/>
    </row>
    <row r="81" s="26" customFormat="true" ht="6.9" hidden="false" customHeight="true" outlineLevel="0" collapsed="false">
      <c r="B81" s="27"/>
      <c r="L81" s="27"/>
    </row>
    <row r="82" s="26" customFormat="true" ht="14.4" hidden="false" customHeight="true" outlineLevel="0" collapsed="false">
      <c r="B82" s="27"/>
      <c r="C82" s="56" t="s">
        <v>16</v>
      </c>
      <c r="L82" s="27"/>
    </row>
    <row r="83" s="26" customFormat="true" ht="16.5" hidden="false" customHeight="true" outlineLevel="0" collapsed="false">
      <c r="B83" s="27"/>
      <c r="E83" s="106" t="str">
        <f aca="false">E7</f>
        <v>Kutná Hora - Obnova krovu a střešního pláště budovy Hrádku čp.28, Barborská ulice</v>
      </c>
      <c r="F83" s="106"/>
      <c r="G83" s="106"/>
      <c r="H83" s="106"/>
      <c r="L83" s="27"/>
    </row>
    <row r="84" s="26" customFormat="true" ht="14.4" hidden="false" customHeight="true" outlineLevel="0" collapsed="false">
      <c r="B84" s="27"/>
      <c r="C84" s="56" t="s">
        <v>99</v>
      </c>
      <c r="L84" s="27"/>
    </row>
    <row r="85" s="26" customFormat="true" ht="17.25" hidden="false" customHeight="true" outlineLevel="0" collapsed="false">
      <c r="B85" s="27"/>
      <c r="E85" s="60" t="str">
        <f aca="false">E9</f>
        <v>02 - 2.etapa - JV křídlo</v>
      </c>
      <c r="F85" s="60"/>
      <c r="G85" s="60"/>
      <c r="H85" s="60"/>
      <c r="L85" s="27"/>
    </row>
    <row r="86" s="26" customFormat="true" ht="6.9" hidden="false" customHeight="true" outlineLevel="0" collapsed="false">
      <c r="B86" s="27"/>
      <c r="L86" s="27"/>
    </row>
    <row r="87" s="26" customFormat="true" ht="18" hidden="false" customHeight="true" outlineLevel="0" collapsed="false">
      <c r="B87" s="27"/>
      <c r="C87" s="56" t="s">
        <v>20</v>
      </c>
      <c r="F87" s="140" t="str">
        <f aca="false">F12</f>
        <v>Kutná Hora</v>
      </c>
      <c r="I87" s="56" t="s">
        <v>22</v>
      </c>
      <c r="J87" s="141" t="str">
        <f aca="false">IF(J12="","",J12)</f>
        <v>29. 6. 2017</v>
      </c>
      <c r="L87" s="27"/>
    </row>
    <row r="88" s="26" customFormat="true" ht="6.9" hidden="false" customHeight="true" outlineLevel="0" collapsed="false">
      <c r="B88" s="27"/>
      <c r="L88" s="27"/>
    </row>
    <row r="89" s="26" customFormat="true" ht="13.2" hidden="false" customHeight="false" outlineLevel="0" collapsed="false">
      <c r="B89" s="27"/>
      <c r="C89" s="56" t="s">
        <v>24</v>
      </c>
      <c r="F89" s="140" t="str">
        <f aca="false">E15</f>
        <v>Město Kutná Hora, Havlíčkovo nám. 552/1 </v>
      </c>
      <c r="I89" s="56" t="s">
        <v>31</v>
      </c>
      <c r="J89" s="140" t="str">
        <f aca="false">E21</f>
        <v>Ing.Vít Mlázovský, Jánský vršek 4/310 11 800 Praha</v>
      </c>
      <c r="L89" s="27"/>
    </row>
    <row r="90" s="26" customFormat="true" ht="14.4" hidden="false" customHeight="true" outlineLevel="0" collapsed="false">
      <c r="B90" s="27"/>
      <c r="C90" s="56" t="s">
        <v>29</v>
      </c>
      <c r="F90" s="140" t="str">
        <f aca="false">IF(E18="","",E18)</f>
        <v> </v>
      </c>
      <c r="L90" s="27"/>
    </row>
    <row r="91" s="26" customFormat="true" ht="10.35" hidden="false" customHeight="true" outlineLevel="0" collapsed="false">
      <c r="B91" s="27"/>
      <c r="L91" s="27"/>
    </row>
    <row r="92" s="142" customFormat="true" ht="29.25" hidden="false" customHeight="true" outlineLevel="0" collapsed="false">
      <c r="B92" s="143"/>
      <c r="C92" s="144" t="s">
        <v>111</v>
      </c>
      <c r="D92" s="145" t="s">
        <v>57</v>
      </c>
      <c r="E92" s="145" t="s">
        <v>53</v>
      </c>
      <c r="F92" s="145" t="s">
        <v>112</v>
      </c>
      <c r="G92" s="145" t="s">
        <v>113</v>
      </c>
      <c r="H92" s="145" t="s">
        <v>114</v>
      </c>
      <c r="I92" s="145" t="s">
        <v>115</v>
      </c>
      <c r="J92" s="145" t="s">
        <v>103</v>
      </c>
      <c r="K92" s="146" t="s">
        <v>116</v>
      </c>
      <c r="L92" s="143"/>
      <c r="M92" s="73" t="s">
        <v>117</v>
      </c>
      <c r="N92" s="74" t="s">
        <v>42</v>
      </c>
      <c r="O92" s="74" t="s">
        <v>118</v>
      </c>
      <c r="P92" s="74" t="s">
        <v>119</v>
      </c>
      <c r="Q92" s="74" t="s">
        <v>120</v>
      </c>
      <c r="R92" s="74" t="s">
        <v>121</v>
      </c>
      <c r="S92" s="74" t="s">
        <v>122</v>
      </c>
      <c r="T92" s="75" t="s">
        <v>123</v>
      </c>
    </row>
    <row r="93" s="26" customFormat="true" ht="29.25" hidden="false" customHeight="true" outlineLevel="0" collapsed="false">
      <c r="B93" s="27"/>
      <c r="C93" s="77" t="s">
        <v>104</v>
      </c>
      <c r="J93" s="147" t="n">
        <f aca="false">BK93</f>
        <v>0</v>
      </c>
      <c r="L93" s="27"/>
      <c r="M93" s="76"/>
      <c r="N93" s="65"/>
      <c r="O93" s="65"/>
      <c r="P93" s="148" t="n">
        <f aca="false">P94+P254</f>
        <v>2933.92465</v>
      </c>
      <c r="Q93" s="65"/>
      <c r="R93" s="148" t="n">
        <f aca="false">R94+R254</f>
        <v>52.74078754</v>
      </c>
      <c r="S93" s="65"/>
      <c r="T93" s="149" t="n">
        <f aca="false">T94+T254</f>
        <v>85.643569</v>
      </c>
      <c r="AT93" s="10" t="s">
        <v>71</v>
      </c>
      <c r="AU93" s="10" t="s">
        <v>105</v>
      </c>
      <c r="BK93" s="150" t="n">
        <f aca="false">BK94+BK254</f>
        <v>0</v>
      </c>
    </row>
    <row r="94" s="151" customFormat="true" ht="37.35" hidden="false" customHeight="true" outlineLevel="0" collapsed="false">
      <c r="B94" s="152"/>
      <c r="D94" s="153" t="s">
        <v>71</v>
      </c>
      <c r="E94" s="154" t="s">
        <v>200</v>
      </c>
      <c r="F94" s="154" t="s">
        <v>201</v>
      </c>
      <c r="J94" s="155" t="n">
        <f aca="false">BK94</f>
        <v>0</v>
      </c>
      <c r="L94" s="152"/>
      <c r="M94" s="156"/>
      <c r="N94" s="157"/>
      <c r="O94" s="157"/>
      <c r="P94" s="158" t="n">
        <f aca="false">P95+P111+P124+P140+P204+P237+P252</f>
        <v>1332.665084</v>
      </c>
      <c r="Q94" s="157"/>
      <c r="R94" s="158" t="n">
        <f aca="false">R95+R111+R124+R140+R204+R237+R252</f>
        <v>27.38956305</v>
      </c>
      <c r="S94" s="157"/>
      <c r="T94" s="159" t="n">
        <f aca="false">T95+T111+T124+T140+T204+T237+T252</f>
        <v>61.37314</v>
      </c>
      <c r="AR94" s="153" t="s">
        <v>80</v>
      </c>
      <c r="AT94" s="160" t="s">
        <v>71</v>
      </c>
      <c r="AU94" s="160" t="s">
        <v>72</v>
      </c>
      <c r="AY94" s="153" t="s">
        <v>127</v>
      </c>
      <c r="BK94" s="161" t="n">
        <f aca="false">BK95+BK111+BK124+BK140+BK204+BK237+BK252</f>
        <v>0</v>
      </c>
    </row>
    <row r="95" s="151" customFormat="true" ht="19.95" hidden="false" customHeight="true" outlineLevel="0" collapsed="false">
      <c r="B95" s="152"/>
      <c r="D95" s="153" t="s">
        <v>71</v>
      </c>
      <c r="E95" s="162" t="s">
        <v>142</v>
      </c>
      <c r="F95" s="162" t="s">
        <v>233</v>
      </c>
      <c r="J95" s="163" t="n">
        <f aca="false">BK95</f>
        <v>0</v>
      </c>
      <c r="L95" s="152"/>
      <c r="M95" s="156"/>
      <c r="N95" s="157"/>
      <c r="O95" s="157"/>
      <c r="P95" s="158" t="n">
        <f aca="false">SUM(P96:P110)</f>
        <v>78.2746</v>
      </c>
      <c r="Q95" s="157"/>
      <c r="R95" s="158" t="n">
        <f aca="false">SUM(R96:R110)</f>
        <v>15.24717</v>
      </c>
      <c r="S95" s="157"/>
      <c r="T95" s="159" t="n">
        <f aca="false">SUM(T96:T110)</f>
        <v>0</v>
      </c>
      <c r="AR95" s="153" t="s">
        <v>80</v>
      </c>
      <c r="AT95" s="160" t="s">
        <v>71</v>
      </c>
      <c r="AU95" s="160" t="s">
        <v>80</v>
      </c>
      <c r="AY95" s="153" t="s">
        <v>127</v>
      </c>
      <c r="BK95" s="161" t="n">
        <f aca="false">SUM(BK96:BK110)</f>
        <v>0</v>
      </c>
    </row>
    <row r="96" s="26" customFormat="true" ht="25.5" hidden="false" customHeight="true" outlineLevel="0" collapsed="false">
      <c r="B96" s="164"/>
      <c r="C96" s="165" t="s">
        <v>80</v>
      </c>
      <c r="D96" s="165" t="s">
        <v>130</v>
      </c>
      <c r="E96" s="166" t="s">
        <v>234</v>
      </c>
      <c r="F96" s="167" t="s">
        <v>235</v>
      </c>
      <c r="G96" s="168" t="s">
        <v>205</v>
      </c>
      <c r="H96" s="169" t="n">
        <v>5.9</v>
      </c>
      <c r="I96" s="170"/>
      <c r="J96" s="170" t="n">
        <f aca="false">ROUND(I96*H96,2)</f>
        <v>0</v>
      </c>
      <c r="K96" s="167" t="s">
        <v>134</v>
      </c>
      <c r="L96" s="27"/>
      <c r="M96" s="171"/>
      <c r="N96" s="172" t="s">
        <v>43</v>
      </c>
      <c r="O96" s="173" t="n">
        <v>6.917</v>
      </c>
      <c r="P96" s="173" t="n">
        <f aca="false">O96*H96</f>
        <v>40.8103</v>
      </c>
      <c r="Q96" s="173" t="n">
        <v>2.2284</v>
      </c>
      <c r="R96" s="173" t="n">
        <f aca="false">Q96*H96</f>
        <v>13.14756</v>
      </c>
      <c r="S96" s="173" t="n">
        <v>0</v>
      </c>
      <c r="T96" s="174" t="n">
        <f aca="false">S96*H96</f>
        <v>0</v>
      </c>
      <c r="AR96" s="10" t="s">
        <v>146</v>
      </c>
      <c r="AT96" s="10" t="s">
        <v>130</v>
      </c>
      <c r="AU96" s="10" t="s">
        <v>82</v>
      </c>
      <c r="AY96" s="10" t="s">
        <v>127</v>
      </c>
      <c r="BE96" s="175" t="n">
        <f aca="false">IF(N96="základní",J96,0)</f>
        <v>0</v>
      </c>
      <c r="BF96" s="175" t="n">
        <f aca="false">IF(N96="snížená",J96,0)</f>
        <v>0</v>
      </c>
      <c r="BG96" s="175" t="n">
        <f aca="false">IF(N96="zákl. přenesená",J96,0)</f>
        <v>0</v>
      </c>
      <c r="BH96" s="175" t="n">
        <f aca="false">IF(N96="sníž. přenesená",J96,0)</f>
        <v>0</v>
      </c>
      <c r="BI96" s="175" t="n">
        <f aca="false">IF(N96="nulová",J96,0)</f>
        <v>0</v>
      </c>
      <c r="BJ96" s="10" t="s">
        <v>80</v>
      </c>
      <c r="BK96" s="175" t="n">
        <f aca="false">ROUND(I96*H96,2)</f>
        <v>0</v>
      </c>
      <c r="BL96" s="10" t="s">
        <v>146</v>
      </c>
      <c r="BM96" s="10" t="s">
        <v>943</v>
      </c>
    </row>
    <row r="97" s="182" customFormat="true" ht="12" hidden="false" customHeight="false" outlineLevel="0" collapsed="false">
      <c r="B97" s="183"/>
      <c r="D97" s="176" t="s">
        <v>207</v>
      </c>
      <c r="E97" s="184"/>
      <c r="F97" s="185" t="s">
        <v>944</v>
      </c>
      <c r="H97" s="184"/>
      <c r="L97" s="183"/>
      <c r="M97" s="186"/>
      <c r="N97" s="187"/>
      <c r="O97" s="187"/>
      <c r="P97" s="187"/>
      <c r="Q97" s="187"/>
      <c r="R97" s="187"/>
      <c r="S97" s="187"/>
      <c r="T97" s="188"/>
      <c r="AT97" s="184" t="s">
        <v>207</v>
      </c>
      <c r="AU97" s="184" t="s">
        <v>82</v>
      </c>
      <c r="AV97" s="182" t="s">
        <v>80</v>
      </c>
      <c r="AW97" s="182" t="s">
        <v>35</v>
      </c>
      <c r="AX97" s="182" t="s">
        <v>72</v>
      </c>
      <c r="AY97" s="184" t="s">
        <v>127</v>
      </c>
    </row>
    <row r="98" s="189" customFormat="true" ht="12" hidden="false" customHeight="false" outlineLevel="0" collapsed="false">
      <c r="B98" s="190"/>
      <c r="D98" s="176" t="s">
        <v>207</v>
      </c>
      <c r="E98" s="191"/>
      <c r="F98" s="192" t="s">
        <v>945</v>
      </c>
      <c r="H98" s="193" t="n">
        <v>5.9</v>
      </c>
      <c r="L98" s="190"/>
      <c r="M98" s="194"/>
      <c r="N98" s="195"/>
      <c r="O98" s="195"/>
      <c r="P98" s="195"/>
      <c r="Q98" s="195"/>
      <c r="R98" s="195"/>
      <c r="S98" s="195"/>
      <c r="T98" s="196"/>
      <c r="AT98" s="191" t="s">
        <v>207</v>
      </c>
      <c r="AU98" s="191" t="s">
        <v>82</v>
      </c>
      <c r="AV98" s="189" t="s">
        <v>82</v>
      </c>
      <c r="AW98" s="189" t="s">
        <v>35</v>
      </c>
      <c r="AX98" s="189" t="s">
        <v>80</v>
      </c>
      <c r="AY98" s="191" t="s">
        <v>127</v>
      </c>
    </row>
    <row r="99" s="26" customFormat="true" ht="25.5" hidden="false" customHeight="true" outlineLevel="0" collapsed="false">
      <c r="B99" s="164"/>
      <c r="C99" s="165" t="s">
        <v>82</v>
      </c>
      <c r="D99" s="165" t="s">
        <v>130</v>
      </c>
      <c r="E99" s="166" t="s">
        <v>946</v>
      </c>
      <c r="F99" s="167" t="s">
        <v>947</v>
      </c>
      <c r="G99" s="168" t="s">
        <v>240</v>
      </c>
      <c r="H99" s="169" t="n">
        <v>2</v>
      </c>
      <c r="I99" s="170"/>
      <c r="J99" s="170" t="n">
        <f aca="false">ROUND(I99*H99,2)</f>
        <v>0</v>
      </c>
      <c r="K99" s="167"/>
      <c r="L99" s="27"/>
      <c r="M99" s="171"/>
      <c r="N99" s="172" t="s">
        <v>43</v>
      </c>
      <c r="O99" s="173" t="n">
        <v>0.87</v>
      </c>
      <c r="P99" s="173" t="n">
        <f aca="false">O99*H99</f>
        <v>1.74</v>
      </c>
      <c r="Q99" s="173" t="n">
        <v>0.14</v>
      </c>
      <c r="R99" s="173" t="n">
        <f aca="false">Q99*H99</f>
        <v>0.28</v>
      </c>
      <c r="S99" s="173" t="n">
        <v>0</v>
      </c>
      <c r="T99" s="174" t="n">
        <f aca="false">S99*H99</f>
        <v>0</v>
      </c>
      <c r="AR99" s="10" t="s">
        <v>146</v>
      </c>
      <c r="AT99" s="10" t="s">
        <v>130</v>
      </c>
      <c r="AU99" s="10" t="s">
        <v>82</v>
      </c>
      <c r="AY99" s="10" t="s">
        <v>127</v>
      </c>
      <c r="BE99" s="175" t="n">
        <f aca="false">IF(N99="základní",J99,0)</f>
        <v>0</v>
      </c>
      <c r="BF99" s="175" t="n">
        <f aca="false">IF(N99="snížená",J99,0)</f>
        <v>0</v>
      </c>
      <c r="BG99" s="175" t="n">
        <f aca="false">IF(N99="zákl. přenesená",J99,0)</f>
        <v>0</v>
      </c>
      <c r="BH99" s="175" t="n">
        <f aca="false">IF(N99="sníž. přenesená",J99,0)</f>
        <v>0</v>
      </c>
      <c r="BI99" s="175" t="n">
        <f aca="false">IF(N99="nulová",J99,0)</f>
        <v>0</v>
      </c>
      <c r="BJ99" s="10" t="s">
        <v>80</v>
      </c>
      <c r="BK99" s="175" t="n">
        <f aca="false">ROUND(I99*H99,2)</f>
        <v>0</v>
      </c>
      <c r="BL99" s="10" t="s">
        <v>146</v>
      </c>
      <c r="BM99" s="10" t="s">
        <v>948</v>
      </c>
    </row>
    <row r="100" s="182" customFormat="true" ht="12" hidden="false" customHeight="false" outlineLevel="0" collapsed="false">
      <c r="B100" s="183"/>
      <c r="D100" s="176" t="s">
        <v>207</v>
      </c>
      <c r="E100" s="184"/>
      <c r="F100" s="185" t="s">
        <v>944</v>
      </c>
      <c r="H100" s="184"/>
      <c r="L100" s="183"/>
      <c r="M100" s="186"/>
      <c r="N100" s="187"/>
      <c r="O100" s="187"/>
      <c r="P100" s="187"/>
      <c r="Q100" s="187"/>
      <c r="R100" s="187"/>
      <c r="S100" s="187"/>
      <c r="T100" s="188"/>
      <c r="AT100" s="184" t="s">
        <v>207</v>
      </c>
      <c r="AU100" s="184" t="s">
        <v>82</v>
      </c>
      <c r="AV100" s="182" t="s">
        <v>80</v>
      </c>
      <c r="AW100" s="182" t="s">
        <v>35</v>
      </c>
      <c r="AX100" s="182" t="s">
        <v>72</v>
      </c>
      <c r="AY100" s="184" t="s">
        <v>127</v>
      </c>
    </row>
    <row r="101" s="189" customFormat="true" ht="12" hidden="false" customHeight="false" outlineLevel="0" collapsed="false">
      <c r="B101" s="190"/>
      <c r="D101" s="176" t="s">
        <v>207</v>
      </c>
      <c r="E101" s="191"/>
      <c r="F101" s="192" t="s">
        <v>949</v>
      </c>
      <c r="H101" s="193" t="n">
        <v>2</v>
      </c>
      <c r="L101" s="190"/>
      <c r="M101" s="194"/>
      <c r="N101" s="195"/>
      <c r="O101" s="195"/>
      <c r="P101" s="195"/>
      <c r="Q101" s="195"/>
      <c r="R101" s="195"/>
      <c r="S101" s="195"/>
      <c r="T101" s="196"/>
      <c r="AT101" s="191" t="s">
        <v>207</v>
      </c>
      <c r="AU101" s="191" t="s">
        <v>82</v>
      </c>
      <c r="AV101" s="189" t="s">
        <v>82</v>
      </c>
      <c r="AW101" s="189" t="s">
        <v>35</v>
      </c>
      <c r="AX101" s="189" t="s">
        <v>80</v>
      </c>
      <c r="AY101" s="191" t="s">
        <v>127</v>
      </c>
    </row>
    <row r="102" s="26" customFormat="true" ht="25.5" hidden="false" customHeight="true" outlineLevel="0" collapsed="false">
      <c r="B102" s="164"/>
      <c r="C102" s="165" t="s">
        <v>142</v>
      </c>
      <c r="D102" s="165" t="s">
        <v>130</v>
      </c>
      <c r="E102" s="166" t="s">
        <v>950</v>
      </c>
      <c r="F102" s="167" t="s">
        <v>951</v>
      </c>
      <c r="G102" s="168" t="s">
        <v>240</v>
      </c>
      <c r="H102" s="169" t="n">
        <v>2</v>
      </c>
      <c r="I102" s="170"/>
      <c r="J102" s="170" t="n">
        <f aca="false">ROUND(I102*H102,2)</f>
        <v>0</v>
      </c>
      <c r="K102" s="167"/>
      <c r="L102" s="27"/>
      <c r="M102" s="171"/>
      <c r="N102" s="172" t="s">
        <v>43</v>
      </c>
      <c r="O102" s="173" t="n">
        <v>0.87</v>
      </c>
      <c r="P102" s="173" t="n">
        <f aca="false">O102*H102</f>
        <v>1.74</v>
      </c>
      <c r="Q102" s="173" t="n">
        <v>0.14</v>
      </c>
      <c r="R102" s="173" t="n">
        <f aca="false">Q102*H102</f>
        <v>0.28</v>
      </c>
      <c r="S102" s="173" t="n">
        <v>0</v>
      </c>
      <c r="T102" s="174" t="n">
        <f aca="false">S102*H102</f>
        <v>0</v>
      </c>
      <c r="AR102" s="10" t="s">
        <v>146</v>
      </c>
      <c r="AT102" s="10" t="s">
        <v>130</v>
      </c>
      <c r="AU102" s="10" t="s">
        <v>82</v>
      </c>
      <c r="AY102" s="10" t="s">
        <v>127</v>
      </c>
      <c r="BE102" s="175" t="n">
        <f aca="false">IF(N102="základní",J102,0)</f>
        <v>0</v>
      </c>
      <c r="BF102" s="175" t="n">
        <f aca="false">IF(N102="snížená",J102,0)</f>
        <v>0</v>
      </c>
      <c r="BG102" s="175" t="n">
        <f aca="false">IF(N102="zákl. přenesená",J102,0)</f>
        <v>0</v>
      </c>
      <c r="BH102" s="175" t="n">
        <f aca="false">IF(N102="sníž. přenesená",J102,0)</f>
        <v>0</v>
      </c>
      <c r="BI102" s="175" t="n">
        <f aca="false">IF(N102="nulová",J102,0)</f>
        <v>0</v>
      </c>
      <c r="BJ102" s="10" t="s">
        <v>80</v>
      </c>
      <c r="BK102" s="175" t="n">
        <f aca="false">ROUND(I102*H102,2)</f>
        <v>0</v>
      </c>
      <c r="BL102" s="10" t="s">
        <v>146</v>
      </c>
      <c r="BM102" s="10" t="s">
        <v>952</v>
      </c>
    </row>
    <row r="103" s="182" customFormat="true" ht="12" hidden="false" customHeight="false" outlineLevel="0" collapsed="false">
      <c r="B103" s="183"/>
      <c r="D103" s="176" t="s">
        <v>207</v>
      </c>
      <c r="E103" s="184"/>
      <c r="F103" s="185" t="s">
        <v>944</v>
      </c>
      <c r="H103" s="184"/>
      <c r="L103" s="183"/>
      <c r="M103" s="186"/>
      <c r="N103" s="187"/>
      <c r="O103" s="187"/>
      <c r="P103" s="187"/>
      <c r="Q103" s="187"/>
      <c r="R103" s="187"/>
      <c r="S103" s="187"/>
      <c r="T103" s="188"/>
      <c r="AT103" s="184" t="s">
        <v>207</v>
      </c>
      <c r="AU103" s="184" t="s">
        <v>82</v>
      </c>
      <c r="AV103" s="182" t="s">
        <v>80</v>
      </c>
      <c r="AW103" s="182" t="s">
        <v>35</v>
      </c>
      <c r="AX103" s="182" t="s">
        <v>72</v>
      </c>
      <c r="AY103" s="184" t="s">
        <v>127</v>
      </c>
    </row>
    <row r="104" s="189" customFormat="true" ht="12" hidden="false" customHeight="false" outlineLevel="0" collapsed="false">
      <c r="B104" s="190"/>
      <c r="D104" s="176" t="s">
        <v>207</v>
      </c>
      <c r="E104" s="191"/>
      <c r="F104" s="192" t="s">
        <v>953</v>
      </c>
      <c r="H104" s="193" t="n">
        <v>2</v>
      </c>
      <c r="L104" s="190"/>
      <c r="M104" s="194"/>
      <c r="N104" s="195"/>
      <c r="O104" s="195"/>
      <c r="P104" s="195"/>
      <c r="Q104" s="195"/>
      <c r="R104" s="195"/>
      <c r="S104" s="195"/>
      <c r="T104" s="196"/>
      <c r="AT104" s="191" t="s">
        <v>207</v>
      </c>
      <c r="AU104" s="191" t="s">
        <v>82</v>
      </c>
      <c r="AV104" s="189" t="s">
        <v>82</v>
      </c>
      <c r="AW104" s="189" t="s">
        <v>35</v>
      </c>
      <c r="AX104" s="189" t="s">
        <v>80</v>
      </c>
      <c r="AY104" s="191" t="s">
        <v>127</v>
      </c>
    </row>
    <row r="105" s="26" customFormat="true" ht="25.5" hidden="false" customHeight="true" outlineLevel="0" collapsed="false">
      <c r="B105" s="164"/>
      <c r="C105" s="165" t="s">
        <v>146</v>
      </c>
      <c r="D105" s="165" t="s">
        <v>130</v>
      </c>
      <c r="E105" s="166" t="s">
        <v>954</v>
      </c>
      <c r="F105" s="167" t="s">
        <v>955</v>
      </c>
      <c r="G105" s="168" t="s">
        <v>240</v>
      </c>
      <c r="H105" s="169" t="n">
        <v>2</v>
      </c>
      <c r="I105" s="170"/>
      <c r="J105" s="170" t="n">
        <f aca="false">ROUND(I105*H105,2)</f>
        <v>0</v>
      </c>
      <c r="K105" s="167"/>
      <c r="L105" s="27"/>
      <c r="M105" s="171"/>
      <c r="N105" s="172" t="s">
        <v>43</v>
      </c>
      <c r="O105" s="173" t="n">
        <v>0.87</v>
      </c>
      <c r="P105" s="173" t="n">
        <f aca="false">O105*H105</f>
        <v>1.74</v>
      </c>
      <c r="Q105" s="173" t="n">
        <v>0.14</v>
      </c>
      <c r="R105" s="173" t="n">
        <f aca="false">Q105*H105</f>
        <v>0.28</v>
      </c>
      <c r="S105" s="173" t="n">
        <v>0</v>
      </c>
      <c r="T105" s="174" t="n">
        <f aca="false">S105*H105</f>
        <v>0</v>
      </c>
      <c r="AR105" s="10" t="s">
        <v>146</v>
      </c>
      <c r="AT105" s="10" t="s">
        <v>130</v>
      </c>
      <c r="AU105" s="10" t="s">
        <v>82</v>
      </c>
      <c r="AY105" s="10" t="s">
        <v>127</v>
      </c>
      <c r="BE105" s="175" t="n">
        <f aca="false">IF(N105="základní",J105,0)</f>
        <v>0</v>
      </c>
      <c r="BF105" s="175" t="n">
        <f aca="false">IF(N105="snížená",J105,0)</f>
        <v>0</v>
      </c>
      <c r="BG105" s="175" t="n">
        <f aca="false">IF(N105="zákl. přenesená",J105,0)</f>
        <v>0</v>
      </c>
      <c r="BH105" s="175" t="n">
        <f aca="false">IF(N105="sníž. přenesená",J105,0)</f>
        <v>0</v>
      </c>
      <c r="BI105" s="175" t="n">
        <f aca="false">IF(N105="nulová",J105,0)</f>
        <v>0</v>
      </c>
      <c r="BJ105" s="10" t="s">
        <v>80</v>
      </c>
      <c r="BK105" s="175" t="n">
        <f aca="false">ROUND(I105*H105,2)</f>
        <v>0</v>
      </c>
      <c r="BL105" s="10" t="s">
        <v>146</v>
      </c>
      <c r="BM105" s="10" t="s">
        <v>956</v>
      </c>
    </row>
    <row r="106" s="182" customFormat="true" ht="12" hidden="false" customHeight="false" outlineLevel="0" collapsed="false">
      <c r="B106" s="183"/>
      <c r="D106" s="176" t="s">
        <v>207</v>
      </c>
      <c r="E106" s="184"/>
      <c r="F106" s="185" t="s">
        <v>944</v>
      </c>
      <c r="H106" s="184"/>
      <c r="L106" s="183"/>
      <c r="M106" s="186"/>
      <c r="N106" s="187"/>
      <c r="O106" s="187"/>
      <c r="P106" s="187"/>
      <c r="Q106" s="187"/>
      <c r="R106" s="187"/>
      <c r="S106" s="187"/>
      <c r="T106" s="188"/>
      <c r="AT106" s="184" t="s">
        <v>207</v>
      </c>
      <c r="AU106" s="184" t="s">
        <v>82</v>
      </c>
      <c r="AV106" s="182" t="s">
        <v>80</v>
      </c>
      <c r="AW106" s="182" t="s">
        <v>35</v>
      </c>
      <c r="AX106" s="182" t="s">
        <v>72</v>
      </c>
      <c r="AY106" s="184" t="s">
        <v>127</v>
      </c>
    </row>
    <row r="107" s="189" customFormat="true" ht="12" hidden="false" customHeight="false" outlineLevel="0" collapsed="false">
      <c r="B107" s="190"/>
      <c r="D107" s="176" t="s">
        <v>207</v>
      </c>
      <c r="E107" s="191"/>
      <c r="F107" s="192" t="s">
        <v>957</v>
      </c>
      <c r="H107" s="193" t="n">
        <v>2</v>
      </c>
      <c r="L107" s="190"/>
      <c r="M107" s="194"/>
      <c r="N107" s="195"/>
      <c r="O107" s="195"/>
      <c r="P107" s="195"/>
      <c r="Q107" s="195"/>
      <c r="R107" s="195"/>
      <c r="S107" s="195"/>
      <c r="T107" s="196"/>
      <c r="AT107" s="191" t="s">
        <v>207</v>
      </c>
      <c r="AU107" s="191" t="s">
        <v>82</v>
      </c>
      <c r="AV107" s="189" t="s">
        <v>82</v>
      </c>
      <c r="AW107" s="189" t="s">
        <v>35</v>
      </c>
      <c r="AX107" s="189" t="s">
        <v>80</v>
      </c>
      <c r="AY107" s="191" t="s">
        <v>127</v>
      </c>
    </row>
    <row r="108" s="26" customFormat="true" ht="16.5" hidden="false" customHeight="true" outlineLevel="0" collapsed="false">
      <c r="B108" s="164"/>
      <c r="C108" s="165" t="s">
        <v>126</v>
      </c>
      <c r="D108" s="165" t="s">
        <v>130</v>
      </c>
      <c r="E108" s="166" t="s">
        <v>958</v>
      </c>
      <c r="F108" s="167" t="s">
        <v>959</v>
      </c>
      <c r="G108" s="168" t="s">
        <v>205</v>
      </c>
      <c r="H108" s="169" t="n">
        <v>0.66</v>
      </c>
      <c r="I108" s="170"/>
      <c r="J108" s="170" t="n">
        <f aca="false">ROUND(I108*H108,2)</f>
        <v>0</v>
      </c>
      <c r="K108" s="167" t="s">
        <v>134</v>
      </c>
      <c r="L108" s="27"/>
      <c r="M108" s="171"/>
      <c r="N108" s="172" t="s">
        <v>43</v>
      </c>
      <c r="O108" s="173" t="n">
        <v>48.855</v>
      </c>
      <c r="P108" s="173" t="n">
        <f aca="false">O108*H108</f>
        <v>32.2443</v>
      </c>
      <c r="Q108" s="173" t="n">
        <v>1.9085</v>
      </c>
      <c r="R108" s="173" t="n">
        <f aca="false">Q108*H108</f>
        <v>1.25961</v>
      </c>
      <c r="S108" s="173" t="n">
        <v>0</v>
      </c>
      <c r="T108" s="174" t="n">
        <f aca="false">S108*H108</f>
        <v>0</v>
      </c>
      <c r="AR108" s="10" t="s">
        <v>146</v>
      </c>
      <c r="AT108" s="10" t="s">
        <v>130</v>
      </c>
      <c r="AU108" s="10" t="s">
        <v>82</v>
      </c>
      <c r="AY108" s="10" t="s">
        <v>127</v>
      </c>
      <c r="BE108" s="175" t="n">
        <f aca="false">IF(N108="základní",J108,0)</f>
        <v>0</v>
      </c>
      <c r="BF108" s="175" t="n">
        <f aca="false">IF(N108="snížená",J108,0)</f>
        <v>0</v>
      </c>
      <c r="BG108" s="175" t="n">
        <f aca="false">IF(N108="zákl. přenesená",J108,0)</f>
        <v>0</v>
      </c>
      <c r="BH108" s="175" t="n">
        <f aca="false">IF(N108="sníž. přenesená",J108,0)</f>
        <v>0</v>
      </c>
      <c r="BI108" s="175" t="n">
        <f aca="false">IF(N108="nulová",J108,0)</f>
        <v>0</v>
      </c>
      <c r="BJ108" s="10" t="s">
        <v>80</v>
      </c>
      <c r="BK108" s="175" t="n">
        <f aca="false">ROUND(I108*H108,2)</f>
        <v>0</v>
      </c>
      <c r="BL108" s="10" t="s">
        <v>146</v>
      </c>
      <c r="BM108" s="10" t="s">
        <v>960</v>
      </c>
    </row>
    <row r="109" s="182" customFormat="true" ht="12" hidden="false" customHeight="false" outlineLevel="0" collapsed="false">
      <c r="B109" s="183"/>
      <c r="D109" s="176" t="s">
        <v>207</v>
      </c>
      <c r="E109" s="184"/>
      <c r="F109" s="185" t="s">
        <v>944</v>
      </c>
      <c r="H109" s="184"/>
      <c r="L109" s="183"/>
      <c r="M109" s="186"/>
      <c r="N109" s="187"/>
      <c r="O109" s="187"/>
      <c r="P109" s="187"/>
      <c r="Q109" s="187"/>
      <c r="R109" s="187"/>
      <c r="S109" s="187"/>
      <c r="T109" s="188"/>
      <c r="AT109" s="184" t="s">
        <v>207</v>
      </c>
      <c r="AU109" s="184" t="s">
        <v>82</v>
      </c>
      <c r="AV109" s="182" t="s">
        <v>80</v>
      </c>
      <c r="AW109" s="182" t="s">
        <v>35</v>
      </c>
      <c r="AX109" s="182" t="s">
        <v>72</v>
      </c>
      <c r="AY109" s="184" t="s">
        <v>127</v>
      </c>
    </row>
    <row r="110" s="189" customFormat="true" ht="12" hidden="false" customHeight="false" outlineLevel="0" collapsed="false">
      <c r="B110" s="190"/>
      <c r="D110" s="176" t="s">
        <v>207</v>
      </c>
      <c r="E110" s="191"/>
      <c r="F110" s="192" t="s">
        <v>961</v>
      </c>
      <c r="H110" s="193" t="n">
        <v>0.66</v>
      </c>
      <c r="L110" s="190"/>
      <c r="M110" s="194"/>
      <c r="N110" s="195"/>
      <c r="O110" s="195"/>
      <c r="P110" s="195"/>
      <c r="Q110" s="195"/>
      <c r="R110" s="195"/>
      <c r="S110" s="195"/>
      <c r="T110" s="196"/>
      <c r="AT110" s="191" t="s">
        <v>207</v>
      </c>
      <c r="AU110" s="191" t="s">
        <v>82</v>
      </c>
      <c r="AV110" s="189" t="s">
        <v>82</v>
      </c>
      <c r="AW110" s="189" t="s">
        <v>35</v>
      </c>
      <c r="AX110" s="189" t="s">
        <v>80</v>
      </c>
      <c r="AY110" s="191" t="s">
        <v>127</v>
      </c>
    </row>
    <row r="111" s="151" customFormat="true" ht="29.85" hidden="false" customHeight="true" outlineLevel="0" collapsed="false">
      <c r="B111" s="152"/>
      <c r="D111" s="153" t="s">
        <v>71</v>
      </c>
      <c r="E111" s="162" t="s">
        <v>146</v>
      </c>
      <c r="F111" s="162" t="s">
        <v>247</v>
      </c>
      <c r="J111" s="163" t="n">
        <f aca="false">BK111</f>
        <v>0</v>
      </c>
      <c r="L111" s="152"/>
      <c r="M111" s="156"/>
      <c r="N111" s="157"/>
      <c r="O111" s="157"/>
      <c r="P111" s="158" t="n">
        <f aca="false">SUM(P112:P123)</f>
        <v>0</v>
      </c>
      <c r="Q111" s="157"/>
      <c r="R111" s="158" t="n">
        <f aca="false">SUM(R112:R123)</f>
        <v>2.646</v>
      </c>
      <c r="S111" s="157"/>
      <c r="T111" s="159" t="n">
        <f aca="false">SUM(T112:T123)</f>
        <v>0</v>
      </c>
      <c r="AR111" s="153" t="s">
        <v>80</v>
      </c>
      <c r="AT111" s="160" t="s">
        <v>71</v>
      </c>
      <c r="AU111" s="160" t="s">
        <v>80</v>
      </c>
      <c r="AY111" s="153" t="s">
        <v>127</v>
      </c>
      <c r="BK111" s="161" t="n">
        <f aca="false">SUM(BK112:BK123)</f>
        <v>0</v>
      </c>
    </row>
    <row r="112" s="26" customFormat="true" ht="25.5" hidden="false" customHeight="true" outlineLevel="0" collapsed="false">
      <c r="B112" s="164"/>
      <c r="C112" s="165" t="s">
        <v>156</v>
      </c>
      <c r="D112" s="165" t="s">
        <v>130</v>
      </c>
      <c r="E112" s="166" t="s">
        <v>962</v>
      </c>
      <c r="F112" s="167" t="s">
        <v>963</v>
      </c>
      <c r="G112" s="168" t="s">
        <v>240</v>
      </c>
      <c r="H112" s="169" t="n">
        <v>2</v>
      </c>
      <c r="I112" s="170"/>
      <c r="J112" s="170" t="n">
        <f aca="false">ROUND(I112*H112,2)</f>
        <v>0</v>
      </c>
      <c r="K112" s="167"/>
      <c r="L112" s="27"/>
      <c r="M112" s="171"/>
      <c r="N112" s="172" t="s">
        <v>43</v>
      </c>
      <c r="O112" s="173" t="n">
        <v>0</v>
      </c>
      <c r="P112" s="173" t="n">
        <f aca="false">O112*H112</f>
        <v>0</v>
      </c>
      <c r="Q112" s="173" t="n">
        <v>0.126</v>
      </c>
      <c r="R112" s="173" t="n">
        <f aca="false">Q112*H112</f>
        <v>0.252</v>
      </c>
      <c r="S112" s="173" t="n">
        <v>0</v>
      </c>
      <c r="T112" s="174" t="n">
        <f aca="false">S112*H112</f>
        <v>0</v>
      </c>
      <c r="AR112" s="10" t="s">
        <v>146</v>
      </c>
      <c r="AT112" s="10" t="s">
        <v>130</v>
      </c>
      <c r="AU112" s="10" t="s">
        <v>82</v>
      </c>
      <c r="AY112" s="10" t="s">
        <v>127</v>
      </c>
      <c r="BE112" s="175" t="n">
        <f aca="false">IF(N112="základní",J112,0)</f>
        <v>0</v>
      </c>
      <c r="BF112" s="175" t="n">
        <f aca="false">IF(N112="snížená",J112,0)</f>
        <v>0</v>
      </c>
      <c r="BG112" s="175" t="n">
        <f aca="false">IF(N112="zákl. přenesená",J112,0)</f>
        <v>0</v>
      </c>
      <c r="BH112" s="175" t="n">
        <f aca="false">IF(N112="sníž. přenesená",J112,0)</f>
        <v>0</v>
      </c>
      <c r="BI112" s="175" t="n">
        <f aca="false">IF(N112="nulová",J112,0)</f>
        <v>0</v>
      </c>
      <c r="BJ112" s="10" t="s">
        <v>80</v>
      </c>
      <c r="BK112" s="175" t="n">
        <f aca="false">ROUND(I112*H112,2)</f>
        <v>0</v>
      </c>
      <c r="BL112" s="10" t="s">
        <v>146</v>
      </c>
      <c r="BM112" s="10" t="s">
        <v>964</v>
      </c>
    </row>
    <row r="113" s="182" customFormat="true" ht="12" hidden="false" customHeight="false" outlineLevel="0" collapsed="false">
      <c r="B113" s="183"/>
      <c r="D113" s="176" t="s">
        <v>207</v>
      </c>
      <c r="E113" s="184"/>
      <c r="F113" s="185" t="s">
        <v>944</v>
      </c>
      <c r="H113" s="184"/>
      <c r="L113" s="183"/>
      <c r="M113" s="186"/>
      <c r="N113" s="187"/>
      <c r="O113" s="187"/>
      <c r="P113" s="187"/>
      <c r="Q113" s="187"/>
      <c r="R113" s="187"/>
      <c r="S113" s="187"/>
      <c r="T113" s="188"/>
      <c r="AT113" s="184" t="s">
        <v>207</v>
      </c>
      <c r="AU113" s="184" t="s">
        <v>82</v>
      </c>
      <c r="AV113" s="182" t="s">
        <v>80</v>
      </c>
      <c r="AW113" s="182" t="s">
        <v>35</v>
      </c>
      <c r="AX113" s="182" t="s">
        <v>72</v>
      </c>
      <c r="AY113" s="184" t="s">
        <v>127</v>
      </c>
    </row>
    <row r="114" s="189" customFormat="true" ht="12" hidden="false" customHeight="false" outlineLevel="0" collapsed="false">
      <c r="B114" s="190"/>
      <c r="D114" s="176" t="s">
        <v>207</v>
      </c>
      <c r="E114" s="191"/>
      <c r="F114" s="192" t="s">
        <v>965</v>
      </c>
      <c r="H114" s="193" t="n">
        <v>2</v>
      </c>
      <c r="L114" s="190"/>
      <c r="M114" s="194"/>
      <c r="N114" s="195"/>
      <c r="O114" s="195"/>
      <c r="P114" s="195"/>
      <c r="Q114" s="195"/>
      <c r="R114" s="195"/>
      <c r="S114" s="195"/>
      <c r="T114" s="196"/>
      <c r="AT114" s="191" t="s">
        <v>207</v>
      </c>
      <c r="AU114" s="191" t="s">
        <v>82</v>
      </c>
      <c r="AV114" s="189" t="s">
        <v>82</v>
      </c>
      <c r="AW114" s="189" t="s">
        <v>35</v>
      </c>
      <c r="AX114" s="189" t="s">
        <v>80</v>
      </c>
      <c r="AY114" s="191" t="s">
        <v>127</v>
      </c>
    </row>
    <row r="115" s="26" customFormat="true" ht="25.5" hidden="false" customHeight="true" outlineLevel="0" collapsed="false">
      <c r="B115" s="164"/>
      <c r="C115" s="165" t="s">
        <v>163</v>
      </c>
      <c r="D115" s="165" t="s">
        <v>130</v>
      </c>
      <c r="E115" s="166" t="s">
        <v>966</v>
      </c>
      <c r="F115" s="167" t="s">
        <v>967</v>
      </c>
      <c r="G115" s="168" t="s">
        <v>240</v>
      </c>
      <c r="H115" s="169" t="n">
        <v>1</v>
      </c>
      <c r="I115" s="170"/>
      <c r="J115" s="170" t="n">
        <f aca="false">ROUND(I115*H115,2)</f>
        <v>0</v>
      </c>
      <c r="K115" s="167"/>
      <c r="L115" s="27"/>
      <c r="M115" s="171"/>
      <c r="N115" s="172" t="s">
        <v>43</v>
      </c>
      <c r="O115" s="173" t="n">
        <v>0</v>
      </c>
      <c r="P115" s="173" t="n">
        <f aca="false">O115*H115</f>
        <v>0</v>
      </c>
      <c r="Q115" s="173" t="n">
        <v>0.126</v>
      </c>
      <c r="R115" s="173" t="n">
        <f aca="false">Q115*H115</f>
        <v>0.126</v>
      </c>
      <c r="S115" s="173" t="n">
        <v>0</v>
      </c>
      <c r="T115" s="174" t="n">
        <f aca="false">S115*H115</f>
        <v>0</v>
      </c>
      <c r="AR115" s="10" t="s">
        <v>146</v>
      </c>
      <c r="AT115" s="10" t="s">
        <v>130</v>
      </c>
      <c r="AU115" s="10" t="s">
        <v>82</v>
      </c>
      <c r="AY115" s="10" t="s">
        <v>127</v>
      </c>
      <c r="BE115" s="175" t="n">
        <f aca="false">IF(N115="základní",J115,0)</f>
        <v>0</v>
      </c>
      <c r="BF115" s="175" t="n">
        <f aca="false">IF(N115="snížená",J115,0)</f>
        <v>0</v>
      </c>
      <c r="BG115" s="175" t="n">
        <f aca="false">IF(N115="zákl. přenesená",J115,0)</f>
        <v>0</v>
      </c>
      <c r="BH115" s="175" t="n">
        <f aca="false">IF(N115="sníž. přenesená",J115,0)</f>
        <v>0</v>
      </c>
      <c r="BI115" s="175" t="n">
        <f aca="false">IF(N115="nulová",J115,0)</f>
        <v>0</v>
      </c>
      <c r="BJ115" s="10" t="s">
        <v>80</v>
      </c>
      <c r="BK115" s="175" t="n">
        <f aca="false">ROUND(I115*H115,2)</f>
        <v>0</v>
      </c>
      <c r="BL115" s="10" t="s">
        <v>146</v>
      </c>
      <c r="BM115" s="10" t="s">
        <v>968</v>
      </c>
    </row>
    <row r="116" s="182" customFormat="true" ht="12" hidden="false" customHeight="false" outlineLevel="0" collapsed="false">
      <c r="B116" s="183"/>
      <c r="D116" s="176" t="s">
        <v>207</v>
      </c>
      <c r="E116" s="184"/>
      <c r="F116" s="185" t="s">
        <v>944</v>
      </c>
      <c r="H116" s="184"/>
      <c r="L116" s="183"/>
      <c r="M116" s="186"/>
      <c r="N116" s="187"/>
      <c r="O116" s="187"/>
      <c r="P116" s="187"/>
      <c r="Q116" s="187"/>
      <c r="R116" s="187"/>
      <c r="S116" s="187"/>
      <c r="T116" s="188"/>
      <c r="AT116" s="184" t="s">
        <v>207</v>
      </c>
      <c r="AU116" s="184" t="s">
        <v>82</v>
      </c>
      <c r="AV116" s="182" t="s">
        <v>80</v>
      </c>
      <c r="AW116" s="182" t="s">
        <v>35</v>
      </c>
      <c r="AX116" s="182" t="s">
        <v>72</v>
      </c>
      <c r="AY116" s="184" t="s">
        <v>127</v>
      </c>
    </row>
    <row r="117" s="189" customFormat="true" ht="12" hidden="false" customHeight="false" outlineLevel="0" collapsed="false">
      <c r="B117" s="190"/>
      <c r="D117" s="176" t="s">
        <v>207</v>
      </c>
      <c r="E117" s="191"/>
      <c r="F117" s="192" t="s">
        <v>969</v>
      </c>
      <c r="H117" s="193" t="n">
        <v>1</v>
      </c>
      <c r="L117" s="190"/>
      <c r="M117" s="194"/>
      <c r="N117" s="195"/>
      <c r="O117" s="195"/>
      <c r="P117" s="195"/>
      <c r="Q117" s="195"/>
      <c r="R117" s="195"/>
      <c r="S117" s="195"/>
      <c r="T117" s="196"/>
      <c r="AT117" s="191" t="s">
        <v>207</v>
      </c>
      <c r="AU117" s="191" t="s">
        <v>82</v>
      </c>
      <c r="AV117" s="189" t="s">
        <v>82</v>
      </c>
      <c r="AW117" s="189" t="s">
        <v>35</v>
      </c>
      <c r="AX117" s="189" t="s">
        <v>80</v>
      </c>
      <c r="AY117" s="191" t="s">
        <v>127</v>
      </c>
    </row>
    <row r="118" s="26" customFormat="true" ht="25.5" hidden="false" customHeight="true" outlineLevel="0" collapsed="false">
      <c r="B118" s="164"/>
      <c r="C118" s="165" t="s">
        <v>168</v>
      </c>
      <c r="D118" s="165" t="s">
        <v>130</v>
      </c>
      <c r="E118" s="166" t="s">
        <v>970</v>
      </c>
      <c r="F118" s="167" t="s">
        <v>971</v>
      </c>
      <c r="G118" s="168" t="s">
        <v>240</v>
      </c>
      <c r="H118" s="169" t="n">
        <v>17</v>
      </c>
      <c r="I118" s="170"/>
      <c r="J118" s="170" t="n">
        <f aca="false">ROUND(I118*H118,2)</f>
        <v>0</v>
      </c>
      <c r="K118" s="167"/>
      <c r="L118" s="27"/>
      <c r="M118" s="171"/>
      <c r="N118" s="172" t="s">
        <v>43</v>
      </c>
      <c r="O118" s="173" t="n">
        <v>0</v>
      </c>
      <c r="P118" s="173" t="n">
        <f aca="false">O118*H118</f>
        <v>0</v>
      </c>
      <c r="Q118" s="173" t="n">
        <v>0.126</v>
      </c>
      <c r="R118" s="173" t="n">
        <f aca="false">Q118*H118</f>
        <v>2.142</v>
      </c>
      <c r="S118" s="173" t="n">
        <v>0</v>
      </c>
      <c r="T118" s="174" t="n">
        <f aca="false">S118*H118</f>
        <v>0</v>
      </c>
      <c r="AR118" s="10" t="s">
        <v>146</v>
      </c>
      <c r="AT118" s="10" t="s">
        <v>130</v>
      </c>
      <c r="AU118" s="10" t="s">
        <v>82</v>
      </c>
      <c r="AY118" s="10" t="s">
        <v>127</v>
      </c>
      <c r="BE118" s="175" t="n">
        <f aca="false">IF(N118="základní",J118,0)</f>
        <v>0</v>
      </c>
      <c r="BF118" s="175" t="n">
        <f aca="false">IF(N118="snížená",J118,0)</f>
        <v>0</v>
      </c>
      <c r="BG118" s="175" t="n">
        <f aca="false">IF(N118="zákl. přenesená",J118,0)</f>
        <v>0</v>
      </c>
      <c r="BH118" s="175" t="n">
        <f aca="false">IF(N118="sníž. přenesená",J118,0)</f>
        <v>0</v>
      </c>
      <c r="BI118" s="175" t="n">
        <f aca="false">IF(N118="nulová",J118,0)</f>
        <v>0</v>
      </c>
      <c r="BJ118" s="10" t="s">
        <v>80</v>
      </c>
      <c r="BK118" s="175" t="n">
        <f aca="false">ROUND(I118*H118,2)</f>
        <v>0</v>
      </c>
      <c r="BL118" s="10" t="s">
        <v>146</v>
      </c>
      <c r="BM118" s="10" t="s">
        <v>972</v>
      </c>
    </row>
    <row r="119" s="182" customFormat="true" ht="12" hidden="false" customHeight="false" outlineLevel="0" collapsed="false">
      <c r="B119" s="183"/>
      <c r="D119" s="176" t="s">
        <v>207</v>
      </c>
      <c r="E119" s="184"/>
      <c r="F119" s="185" t="s">
        <v>944</v>
      </c>
      <c r="H119" s="184"/>
      <c r="L119" s="183"/>
      <c r="M119" s="186"/>
      <c r="N119" s="187"/>
      <c r="O119" s="187"/>
      <c r="P119" s="187"/>
      <c r="Q119" s="187"/>
      <c r="R119" s="187"/>
      <c r="S119" s="187"/>
      <c r="T119" s="188"/>
      <c r="AT119" s="184" t="s">
        <v>207</v>
      </c>
      <c r="AU119" s="184" t="s">
        <v>82</v>
      </c>
      <c r="AV119" s="182" t="s">
        <v>80</v>
      </c>
      <c r="AW119" s="182" t="s">
        <v>35</v>
      </c>
      <c r="AX119" s="182" t="s">
        <v>72</v>
      </c>
      <c r="AY119" s="184" t="s">
        <v>127</v>
      </c>
    </row>
    <row r="120" s="189" customFormat="true" ht="12" hidden="false" customHeight="false" outlineLevel="0" collapsed="false">
      <c r="B120" s="190"/>
      <c r="D120" s="176" t="s">
        <v>207</v>
      </c>
      <c r="E120" s="191"/>
      <c r="F120" s="192" t="s">
        <v>973</v>
      </c>
      <c r="H120" s="193" t="n">
        <v>17</v>
      </c>
      <c r="L120" s="190"/>
      <c r="M120" s="194"/>
      <c r="N120" s="195"/>
      <c r="O120" s="195"/>
      <c r="P120" s="195"/>
      <c r="Q120" s="195"/>
      <c r="R120" s="195"/>
      <c r="S120" s="195"/>
      <c r="T120" s="196"/>
      <c r="AT120" s="191" t="s">
        <v>207</v>
      </c>
      <c r="AU120" s="191" t="s">
        <v>82</v>
      </c>
      <c r="AV120" s="189" t="s">
        <v>82</v>
      </c>
      <c r="AW120" s="189" t="s">
        <v>35</v>
      </c>
      <c r="AX120" s="189" t="s">
        <v>80</v>
      </c>
      <c r="AY120" s="191" t="s">
        <v>127</v>
      </c>
    </row>
    <row r="121" s="26" customFormat="true" ht="25.5" hidden="false" customHeight="true" outlineLevel="0" collapsed="false">
      <c r="B121" s="164"/>
      <c r="C121" s="165" t="s">
        <v>173</v>
      </c>
      <c r="D121" s="165" t="s">
        <v>130</v>
      </c>
      <c r="E121" s="166" t="s">
        <v>974</v>
      </c>
      <c r="F121" s="167" t="s">
        <v>975</v>
      </c>
      <c r="G121" s="168" t="s">
        <v>240</v>
      </c>
      <c r="H121" s="169" t="n">
        <v>1</v>
      </c>
      <c r="I121" s="170"/>
      <c r="J121" s="170" t="n">
        <f aca="false">ROUND(I121*H121,2)</f>
        <v>0</v>
      </c>
      <c r="K121" s="167"/>
      <c r="L121" s="27"/>
      <c r="M121" s="171"/>
      <c r="N121" s="172" t="s">
        <v>43</v>
      </c>
      <c r="O121" s="173" t="n">
        <v>0</v>
      </c>
      <c r="P121" s="173" t="n">
        <f aca="false">O121*H121</f>
        <v>0</v>
      </c>
      <c r="Q121" s="173" t="n">
        <v>0.126</v>
      </c>
      <c r="R121" s="173" t="n">
        <f aca="false">Q121*H121</f>
        <v>0.126</v>
      </c>
      <c r="S121" s="173" t="n">
        <v>0</v>
      </c>
      <c r="T121" s="174" t="n">
        <f aca="false">S121*H121</f>
        <v>0</v>
      </c>
      <c r="AR121" s="10" t="s">
        <v>146</v>
      </c>
      <c r="AT121" s="10" t="s">
        <v>130</v>
      </c>
      <c r="AU121" s="10" t="s">
        <v>82</v>
      </c>
      <c r="AY121" s="10" t="s">
        <v>127</v>
      </c>
      <c r="BE121" s="175" t="n">
        <f aca="false">IF(N121="základní",J121,0)</f>
        <v>0</v>
      </c>
      <c r="BF121" s="175" t="n">
        <f aca="false">IF(N121="snížená",J121,0)</f>
        <v>0</v>
      </c>
      <c r="BG121" s="175" t="n">
        <f aca="false">IF(N121="zákl. přenesená",J121,0)</f>
        <v>0</v>
      </c>
      <c r="BH121" s="175" t="n">
        <f aca="false">IF(N121="sníž. přenesená",J121,0)</f>
        <v>0</v>
      </c>
      <c r="BI121" s="175" t="n">
        <f aca="false">IF(N121="nulová",J121,0)</f>
        <v>0</v>
      </c>
      <c r="BJ121" s="10" t="s">
        <v>80</v>
      </c>
      <c r="BK121" s="175" t="n">
        <f aca="false">ROUND(I121*H121,2)</f>
        <v>0</v>
      </c>
      <c r="BL121" s="10" t="s">
        <v>146</v>
      </c>
      <c r="BM121" s="10" t="s">
        <v>976</v>
      </c>
    </row>
    <row r="122" s="182" customFormat="true" ht="12" hidden="false" customHeight="false" outlineLevel="0" collapsed="false">
      <c r="B122" s="183"/>
      <c r="D122" s="176" t="s">
        <v>207</v>
      </c>
      <c r="E122" s="184"/>
      <c r="F122" s="185" t="s">
        <v>944</v>
      </c>
      <c r="H122" s="184"/>
      <c r="L122" s="183"/>
      <c r="M122" s="186"/>
      <c r="N122" s="187"/>
      <c r="O122" s="187"/>
      <c r="P122" s="187"/>
      <c r="Q122" s="187"/>
      <c r="R122" s="187"/>
      <c r="S122" s="187"/>
      <c r="T122" s="188"/>
      <c r="AT122" s="184" t="s">
        <v>207</v>
      </c>
      <c r="AU122" s="184" t="s">
        <v>82</v>
      </c>
      <c r="AV122" s="182" t="s">
        <v>80</v>
      </c>
      <c r="AW122" s="182" t="s">
        <v>35</v>
      </c>
      <c r="AX122" s="182" t="s">
        <v>72</v>
      </c>
      <c r="AY122" s="184" t="s">
        <v>127</v>
      </c>
    </row>
    <row r="123" s="189" customFormat="true" ht="12" hidden="false" customHeight="false" outlineLevel="0" collapsed="false">
      <c r="B123" s="190"/>
      <c r="D123" s="176" t="s">
        <v>207</v>
      </c>
      <c r="E123" s="191"/>
      <c r="F123" s="192" t="s">
        <v>977</v>
      </c>
      <c r="H123" s="193" t="n">
        <v>1</v>
      </c>
      <c r="L123" s="190"/>
      <c r="M123" s="194"/>
      <c r="N123" s="195"/>
      <c r="O123" s="195"/>
      <c r="P123" s="195"/>
      <c r="Q123" s="195"/>
      <c r="R123" s="195"/>
      <c r="S123" s="195"/>
      <c r="T123" s="196"/>
      <c r="AT123" s="191" t="s">
        <v>207</v>
      </c>
      <c r="AU123" s="191" t="s">
        <v>82</v>
      </c>
      <c r="AV123" s="189" t="s">
        <v>82</v>
      </c>
      <c r="AW123" s="189" t="s">
        <v>35</v>
      </c>
      <c r="AX123" s="189" t="s">
        <v>80</v>
      </c>
      <c r="AY123" s="191" t="s">
        <v>127</v>
      </c>
    </row>
    <row r="124" s="151" customFormat="true" ht="29.85" hidden="false" customHeight="true" outlineLevel="0" collapsed="false">
      <c r="B124" s="152"/>
      <c r="D124" s="153" t="s">
        <v>71</v>
      </c>
      <c r="E124" s="162" t="s">
        <v>156</v>
      </c>
      <c r="F124" s="162" t="s">
        <v>253</v>
      </c>
      <c r="J124" s="163" t="n">
        <f aca="false">BK124</f>
        <v>0</v>
      </c>
      <c r="L124" s="152"/>
      <c r="M124" s="156"/>
      <c r="N124" s="157"/>
      <c r="O124" s="157"/>
      <c r="P124" s="158" t="n">
        <f aca="false">SUM(P125:P139)</f>
        <v>86.8413</v>
      </c>
      <c r="Q124" s="157"/>
      <c r="R124" s="158" t="n">
        <f aca="false">SUM(R125:R139)</f>
        <v>5.89785</v>
      </c>
      <c r="S124" s="157"/>
      <c r="T124" s="159" t="n">
        <f aca="false">SUM(T125:T139)</f>
        <v>0</v>
      </c>
      <c r="AR124" s="153" t="s">
        <v>80</v>
      </c>
      <c r="AT124" s="160" t="s">
        <v>71</v>
      </c>
      <c r="AU124" s="160" t="s">
        <v>80</v>
      </c>
      <c r="AY124" s="153" t="s">
        <v>127</v>
      </c>
      <c r="BK124" s="161" t="n">
        <f aca="false">SUM(BK125:BK139)</f>
        <v>0</v>
      </c>
    </row>
    <row r="125" s="26" customFormat="true" ht="25.5" hidden="false" customHeight="true" outlineLevel="0" collapsed="false">
      <c r="B125" s="164"/>
      <c r="C125" s="165" t="s">
        <v>248</v>
      </c>
      <c r="D125" s="165" t="s">
        <v>130</v>
      </c>
      <c r="E125" s="166" t="s">
        <v>978</v>
      </c>
      <c r="F125" s="167" t="s">
        <v>979</v>
      </c>
      <c r="G125" s="168" t="s">
        <v>257</v>
      </c>
      <c r="H125" s="169" t="n">
        <v>3.9</v>
      </c>
      <c r="I125" s="170"/>
      <c r="J125" s="170" t="n">
        <f aca="false">ROUND(I125*H125,2)</f>
        <v>0</v>
      </c>
      <c r="K125" s="167"/>
      <c r="L125" s="27"/>
      <c r="M125" s="171"/>
      <c r="N125" s="172" t="s">
        <v>43</v>
      </c>
      <c r="O125" s="173" t="n">
        <v>2.431</v>
      </c>
      <c r="P125" s="173" t="n">
        <f aca="false">O125*H125</f>
        <v>9.4809</v>
      </c>
      <c r="Q125" s="173" t="n">
        <v>0.1575</v>
      </c>
      <c r="R125" s="173" t="n">
        <f aca="false">Q125*H125</f>
        <v>0.61425</v>
      </c>
      <c r="S125" s="173" t="n">
        <v>0</v>
      </c>
      <c r="T125" s="174" t="n">
        <f aca="false">S125*H125</f>
        <v>0</v>
      </c>
      <c r="AR125" s="10" t="s">
        <v>146</v>
      </c>
      <c r="AT125" s="10" t="s">
        <v>130</v>
      </c>
      <c r="AU125" s="10" t="s">
        <v>82</v>
      </c>
      <c r="AY125" s="10" t="s">
        <v>127</v>
      </c>
      <c r="BE125" s="175" t="n">
        <f aca="false">IF(N125="základní",J125,0)</f>
        <v>0</v>
      </c>
      <c r="BF125" s="175" t="n">
        <f aca="false">IF(N125="snížená",J125,0)</f>
        <v>0</v>
      </c>
      <c r="BG125" s="175" t="n">
        <f aca="false">IF(N125="zákl. přenesená",J125,0)</f>
        <v>0</v>
      </c>
      <c r="BH125" s="175" t="n">
        <f aca="false">IF(N125="sníž. přenesená",J125,0)</f>
        <v>0</v>
      </c>
      <c r="BI125" s="175" t="n">
        <f aca="false">IF(N125="nulová",J125,0)</f>
        <v>0</v>
      </c>
      <c r="BJ125" s="10" t="s">
        <v>80</v>
      </c>
      <c r="BK125" s="175" t="n">
        <f aca="false">ROUND(I125*H125,2)</f>
        <v>0</v>
      </c>
      <c r="BL125" s="10" t="s">
        <v>146</v>
      </c>
      <c r="BM125" s="10" t="s">
        <v>980</v>
      </c>
    </row>
    <row r="126" s="182" customFormat="true" ht="12" hidden="false" customHeight="false" outlineLevel="0" collapsed="false">
      <c r="B126" s="183"/>
      <c r="D126" s="176" t="s">
        <v>207</v>
      </c>
      <c r="E126" s="184"/>
      <c r="F126" s="185" t="s">
        <v>944</v>
      </c>
      <c r="H126" s="184"/>
      <c r="L126" s="183"/>
      <c r="M126" s="186"/>
      <c r="N126" s="187"/>
      <c r="O126" s="187"/>
      <c r="P126" s="187"/>
      <c r="Q126" s="187"/>
      <c r="R126" s="187"/>
      <c r="S126" s="187"/>
      <c r="T126" s="188"/>
      <c r="AT126" s="184" t="s">
        <v>207</v>
      </c>
      <c r="AU126" s="184" t="s">
        <v>82</v>
      </c>
      <c r="AV126" s="182" t="s">
        <v>80</v>
      </c>
      <c r="AW126" s="182" t="s">
        <v>35</v>
      </c>
      <c r="AX126" s="182" t="s">
        <v>72</v>
      </c>
      <c r="AY126" s="184" t="s">
        <v>127</v>
      </c>
    </row>
    <row r="127" s="189" customFormat="true" ht="12" hidden="false" customHeight="false" outlineLevel="0" collapsed="false">
      <c r="B127" s="190"/>
      <c r="D127" s="176" t="s">
        <v>207</v>
      </c>
      <c r="E127" s="191"/>
      <c r="F127" s="192" t="s">
        <v>981</v>
      </c>
      <c r="H127" s="193" t="n">
        <v>3.9</v>
      </c>
      <c r="L127" s="190"/>
      <c r="M127" s="194"/>
      <c r="N127" s="195"/>
      <c r="O127" s="195"/>
      <c r="P127" s="195"/>
      <c r="Q127" s="195"/>
      <c r="R127" s="195"/>
      <c r="S127" s="195"/>
      <c r="T127" s="196"/>
      <c r="AT127" s="191" t="s">
        <v>207</v>
      </c>
      <c r="AU127" s="191" t="s">
        <v>82</v>
      </c>
      <c r="AV127" s="189" t="s">
        <v>82</v>
      </c>
      <c r="AW127" s="189" t="s">
        <v>35</v>
      </c>
      <c r="AX127" s="189" t="s">
        <v>80</v>
      </c>
      <c r="AY127" s="191" t="s">
        <v>127</v>
      </c>
    </row>
    <row r="128" s="26" customFormat="true" ht="25.5" hidden="false" customHeight="true" outlineLevel="0" collapsed="false">
      <c r="B128" s="164"/>
      <c r="C128" s="165" t="s">
        <v>254</v>
      </c>
      <c r="D128" s="165" t="s">
        <v>130</v>
      </c>
      <c r="E128" s="166" t="s">
        <v>262</v>
      </c>
      <c r="F128" s="167" t="s">
        <v>263</v>
      </c>
      <c r="G128" s="168" t="s">
        <v>257</v>
      </c>
      <c r="H128" s="169" t="n">
        <v>30</v>
      </c>
      <c r="I128" s="170"/>
      <c r="J128" s="170" t="n">
        <f aca="false">ROUND(I128*H128,2)</f>
        <v>0</v>
      </c>
      <c r="K128" s="167"/>
      <c r="L128" s="27"/>
      <c r="M128" s="171"/>
      <c r="N128" s="172" t="s">
        <v>43</v>
      </c>
      <c r="O128" s="173" t="n">
        <v>0</v>
      </c>
      <c r="P128" s="173" t="n">
        <f aca="false">O128*H128</f>
        <v>0</v>
      </c>
      <c r="Q128" s="173" t="n">
        <v>0</v>
      </c>
      <c r="R128" s="173" t="n">
        <f aca="false">Q128*H128</f>
        <v>0</v>
      </c>
      <c r="S128" s="173" t="n">
        <v>0</v>
      </c>
      <c r="T128" s="174" t="n">
        <f aca="false">S128*H128</f>
        <v>0</v>
      </c>
      <c r="AR128" s="10" t="s">
        <v>146</v>
      </c>
      <c r="AT128" s="10" t="s">
        <v>130</v>
      </c>
      <c r="AU128" s="10" t="s">
        <v>82</v>
      </c>
      <c r="AY128" s="10" t="s">
        <v>127</v>
      </c>
      <c r="BE128" s="175" t="n">
        <f aca="false">IF(N128="základní",J128,0)</f>
        <v>0</v>
      </c>
      <c r="BF128" s="175" t="n">
        <f aca="false">IF(N128="snížená",J128,0)</f>
        <v>0</v>
      </c>
      <c r="BG128" s="175" t="n">
        <f aca="false">IF(N128="zákl. přenesená",J128,0)</f>
        <v>0</v>
      </c>
      <c r="BH128" s="175" t="n">
        <f aca="false">IF(N128="sníž. přenesená",J128,0)</f>
        <v>0</v>
      </c>
      <c r="BI128" s="175" t="n">
        <f aca="false">IF(N128="nulová",J128,0)</f>
        <v>0</v>
      </c>
      <c r="BJ128" s="10" t="s">
        <v>80</v>
      </c>
      <c r="BK128" s="175" t="n">
        <f aca="false">ROUND(I128*H128,2)</f>
        <v>0</v>
      </c>
      <c r="BL128" s="10" t="s">
        <v>146</v>
      </c>
      <c r="BM128" s="10" t="s">
        <v>982</v>
      </c>
    </row>
    <row r="129" s="182" customFormat="true" ht="12" hidden="false" customHeight="false" outlineLevel="0" collapsed="false">
      <c r="B129" s="183"/>
      <c r="D129" s="176" t="s">
        <v>207</v>
      </c>
      <c r="E129" s="184"/>
      <c r="F129" s="185" t="s">
        <v>944</v>
      </c>
      <c r="H129" s="184"/>
      <c r="L129" s="183"/>
      <c r="M129" s="186"/>
      <c r="N129" s="187"/>
      <c r="O129" s="187"/>
      <c r="P129" s="187"/>
      <c r="Q129" s="187"/>
      <c r="R129" s="187"/>
      <c r="S129" s="187"/>
      <c r="T129" s="188"/>
      <c r="AT129" s="184" t="s">
        <v>207</v>
      </c>
      <c r="AU129" s="184" t="s">
        <v>82</v>
      </c>
      <c r="AV129" s="182" t="s">
        <v>80</v>
      </c>
      <c r="AW129" s="182" t="s">
        <v>35</v>
      </c>
      <c r="AX129" s="182" t="s">
        <v>72</v>
      </c>
      <c r="AY129" s="184" t="s">
        <v>127</v>
      </c>
    </row>
    <row r="130" s="189" customFormat="true" ht="12" hidden="false" customHeight="false" outlineLevel="0" collapsed="false">
      <c r="B130" s="190"/>
      <c r="D130" s="176" t="s">
        <v>207</v>
      </c>
      <c r="E130" s="191"/>
      <c r="F130" s="192" t="s">
        <v>983</v>
      </c>
      <c r="H130" s="193" t="n">
        <v>30</v>
      </c>
      <c r="L130" s="190"/>
      <c r="M130" s="194"/>
      <c r="N130" s="195"/>
      <c r="O130" s="195"/>
      <c r="P130" s="195"/>
      <c r="Q130" s="195"/>
      <c r="R130" s="195"/>
      <c r="S130" s="195"/>
      <c r="T130" s="196"/>
      <c r="AT130" s="191" t="s">
        <v>207</v>
      </c>
      <c r="AU130" s="191" t="s">
        <v>82</v>
      </c>
      <c r="AV130" s="189" t="s">
        <v>82</v>
      </c>
      <c r="AW130" s="189" t="s">
        <v>35</v>
      </c>
      <c r="AX130" s="189" t="s">
        <v>80</v>
      </c>
      <c r="AY130" s="191" t="s">
        <v>127</v>
      </c>
    </row>
    <row r="131" s="26" customFormat="true" ht="16.5" hidden="false" customHeight="true" outlineLevel="0" collapsed="false">
      <c r="B131" s="164"/>
      <c r="C131" s="165" t="s">
        <v>261</v>
      </c>
      <c r="D131" s="165" t="s">
        <v>130</v>
      </c>
      <c r="E131" s="166" t="s">
        <v>984</v>
      </c>
      <c r="F131" s="167" t="s">
        <v>985</v>
      </c>
      <c r="G131" s="168" t="s">
        <v>257</v>
      </c>
      <c r="H131" s="169" t="n">
        <v>240</v>
      </c>
      <c r="I131" s="170"/>
      <c r="J131" s="170" t="n">
        <f aca="false">ROUND(I131*H131,2)</f>
        <v>0</v>
      </c>
      <c r="K131" s="167" t="s">
        <v>134</v>
      </c>
      <c r="L131" s="27"/>
      <c r="M131" s="171"/>
      <c r="N131" s="172" t="s">
        <v>43</v>
      </c>
      <c r="O131" s="173" t="n">
        <v>0.216</v>
      </c>
      <c r="P131" s="173" t="n">
        <f aca="false">O131*H131</f>
        <v>51.84</v>
      </c>
      <c r="Q131" s="173" t="n">
        <v>0.00595</v>
      </c>
      <c r="R131" s="173" t="n">
        <f aca="false">Q131*H131</f>
        <v>1.428</v>
      </c>
      <c r="S131" s="173" t="n">
        <v>0</v>
      </c>
      <c r="T131" s="174" t="n">
        <f aca="false">S131*H131</f>
        <v>0</v>
      </c>
      <c r="AR131" s="10" t="s">
        <v>146</v>
      </c>
      <c r="AT131" s="10" t="s">
        <v>130</v>
      </c>
      <c r="AU131" s="10" t="s">
        <v>82</v>
      </c>
      <c r="AY131" s="10" t="s">
        <v>127</v>
      </c>
      <c r="BE131" s="175" t="n">
        <f aca="false">IF(N131="základní",J131,0)</f>
        <v>0</v>
      </c>
      <c r="BF131" s="175" t="n">
        <f aca="false">IF(N131="snížená",J131,0)</f>
        <v>0</v>
      </c>
      <c r="BG131" s="175" t="n">
        <f aca="false">IF(N131="zákl. přenesená",J131,0)</f>
        <v>0</v>
      </c>
      <c r="BH131" s="175" t="n">
        <f aca="false">IF(N131="sníž. přenesená",J131,0)</f>
        <v>0</v>
      </c>
      <c r="BI131" s="175" t="n">
        <f aca="false">IF(N131="nulová",J131,0)</f>
        <v>0</v>
      </c>
      <c r="BJ131" s="10" t="s">
        <v>80</v>
      </c>
      <c r="BK131" s="175" t="n">
        <f aca="false">ROUND(I131*H131,2)</f>
        <v>0</v>
      </c>
      <c r="BL131" s="10" t="s">
        <v>146</v>
      </c>
      <c r="BM131" s="10" t="s">
        <v>986</v>
      </c>
    </row>
    <row r="132" s="182" customFormat="true" ht="12" hidden="false" customHeight="false" outlineLevel="0" collapsed="false">
      <c r="B132" s="183"/>
      <c r="D132" s="176" t="s">
        <v>207</v>
      </c>
      <c r="E132" s="184"/>
      <c r="F132" s="185" t="s">
        <v>944</v>
      </c>
      <c r="H132" s="184"/>
      <c r="L132" s="183"/>
      <c r="M132" s="186"/>
      <c r="N132" s="187"/>
      <c r="O132" s="187"/>
      <c r="P132" s="187"/>
      <c r="Q132" s="187"/>
      <c r="R132" s="187"/>
      <c r="S132" s="187"/>
      <c r="T132" s="188"/>
      <c r="AT132" s="184" t="s">
        <v>207</v>
      </c>
      <c r="AU132" s="184" t="s">
        <v>82</v>
      </c>
      <c r="AV132" s="182" t="s">
        <v>80</v>
      </c>
      <c r="AW132" s="182" t="s">
        <v>35</v>
      </c>
      <c r="AX132" s="182" t="s">
        <v>72</v>
      </c>
      <c r="AY132" s="184" t="s">
        <v>127</v>
      </c>
    </row>
    <row r="133" s="189" customFormat="true" ht="12" hidden="false" customHeight="false" outlineLevel="0" collapsed="false">
      <c r="B133" s="190"/>
      <c r="D133" s="176" t="s">
        <v>207</v>
      </c>
      <c r="E133" s="191"/>
      <c r="F133" s="192" t="s">
        <v>987</v>
      </c>
      <c r="H133" s="193" t="n">
        <v>240</v>
      </c>
      <c r="L133" s="190"/>
      <c r="M133" s="194"/>
      <c r="N133" s="195"/>
      <c r="O133" s="195"/>
      <c r="P133" s="195"/>
      <c r="Q133" s="195"/>
      <c r="R133" s="195"/>
      <c r="S133" s="195"/>
      <c r="T133" s="196"/>
      <c r="AT133" s="191" t="s">
        <v>207</v>
      </c>
      <c r="AU133" s="191" t="s">
        <v>82</v>
      </c>
      <c r="AV133" s="189" t="s">
        <v>82</v>
      </c>
      <c r="AW133" s="189" t="s">
        <v>35</v>
      </c>
      <c r="AX133" s="189" t="s">
        <v>80</v>
      </c>
      <c r="AY133" s="191" t="s">
        <v>127</v>
      </c>
    </row>
    <row r="134" s="26" customFormat="true" ht="16.5" hidden="false" customHeight="true" outlineLevel="0" collapsed="false">
      <c r="B134" s="164"/>
      <c r="C134" s="165" t="s">
        <v>266</v>
      </c>
      <c r="D134" s="165" t="s">
        <v>130</v>
      </c>
      <c r="E134" s="166" t="s">
        <v>267</v>
      </c>
      <c r="F134" s="167" t="s">
        <v>268</v>
      </c>
      <c r="G134" s="168" t="s">
        <v>257</v>
      </c>
      <c r="H134" s="169" t="n">
        <v>45.9</v>
      </c>
      <c r="I134" s="170"/>
      <c r="J134" s="170" t="n">
        <f aca="false">ROUND(I134*H134,2)</f>
        <v>0</v>
      </c>
      <c r="K134" s="167"/>
      <c r="L134" s="27"/>
      <c r="M134" s="171"/>
      <c r="N134" s="172" t="s">
        <v>43</v>
      </c>
      <c r="O134" s="173" t="n">
        <v>0.556</v>
      </c>
      <c r="P134" s="173" t="n">
        <f aca="false">O134*H134</f>
        <v>25.5204</v>
      </c>
      <c r="Q134" s="173" t="n">
        <v>0.084</v>
      </c>
      <c r="R134" s="173" t="n">
        <f aca="false">Q134*H134</f>
        <v>3.8556</v>
      </c>
      <c r="S134" s="173" t="n">
        <v>0</v>
      </c>
      <c r="T134" s="174" t="n">
        <f aca="false">S134*H134</f>
        <v>0</v>
      </c>
      <c r="AR134" s="10" t="s">
        <v>146</v>
      </c>
      <c r="AT134" s="10" t="s">
        <v>130</v>
      </c>
      <c r="AU134" s="10" t="s">
        <v>82</v>
      </c>
      <c r="AY134" s="10" t="s">
        <v>127</v>
      </c>
      <c r="BE134" s="175" t="n">
        <f aca="false">IF(N134="základní",J134,0)</f>
        <v>0</v>
      </c>
      <c r="BF134" s="175" t="n">
        <f aca="false">IF(N134="snížená",J134,0)</f>
        <v>0</v>
      </c>
      <c r="BG134" s="175" t="n">
        <f aca="false">IF(N134="zákl. přenesená",J134,0)</f>
        <v>0</v>
      </c>
      <c r="BH134" s="175" t="n">
        <f aca="false">IF(N134="sníž. přenesená",J134,0)</f>
        <v>0</v>
      </c>
      <c r="BI134" s="175" t="n">
        <f aca="false">IF(N134="nulová",J134,0)</f>
        <v>0</v>
      </c>
      <c r="BJ134" s="10" t="s">
        <v>80</v>
      </c>
      <c r="BK134" s="175" t="n">
        <f aca="false">ROUND(I134*H134,2)</f>
        <v>0</v>
      </c>
      <c r="BL134" s="10" t="s">
        <v>146</v>
      </c>
      <c r="BM134" s="10" t="s">
        <v>988</v>
      </c>
    </row>
    <row r="135" s="182" customFormat="true" ht="12" hidden="false" customHeight="false" outlineLevel="0" collapsed="false">
      <c r="B135" s="183"/>
      <c r="D135" s="176" t="s">
        <v>207</v>
      </c>
      <c r="E135" s="184"/>
      <c r="F135" s="185" t="s">
        <v>944</v>
      </c>
      <c r="H135" s="184"/>
      <c r="L135" s="183"/>
      <c r="M135" s="186"/>
      <c r="N135" s="187"/>
      <c r="O135" s="187"/>
      <c r="P135" s="187"/>
      <c r="Q135" s="187"/>
      <c r="R135" s="187"/>
      <c r="S135" s="187"/>
      <c r="T135" s="188"/>
      <c r="AT135" s="184" t="s">
        <v>207</v>
      </c>
      <c r="AU135" s="184" t="s">
        <v>82</v>
      </c>
      <c r="AV135" s="182" t="s">
        <v>80</v>
      </c>
      <c r="AW135" s="182" t="s">
        <v>35</v>
      </c>
      <c r="AX135" s="182" t="s">
        <v>72</v>
      </c>
      <c r="AY135" s="184" t="s">
        <v>127</v>
      </c>
    </row>
    <row r="136" s="189" customFormat="true" ht="12" hidden="false" customHeight="false" outlineLevel="0" collapsed="false">
      <c r="B136" s="190"/>
      <c r="D136" s="176" t="s">
        <v>207</v>
      </c>
      <c r="E136" s="191"/>
      <c r="F136" s="192" t="s">
        <v>989</v>
      </c>
      <c r="H136" s="193" t="n">
        <v>36</v>
      </c>
      <c r="L136" s="190"/>
      <c r="M136" s="194"/>
      <c r="N136" s="195"/>
      <c r="O136" s="195"/>
      <c r="P136" s="195"/>
      <c r="Q136" s="195"/>
      <c r="R136" s="195"/>
      <c r="S136" s="195"/>
      <c r="T136" s="196"/>
      <c r="AT136" s="191" t="s">
        <v>207</v>
      </c>
      <c r="AU136" s="191" t="s">
        <v>82</v>
      </c>
      <c r="AV136" s="189" t="s">
        <v>82</v>
      </c>
      <c r="AW136" s="189" t="s">
        <v>35</v>
      </c>
      <c r="AX136" s="189" t="s">
        <v>72</v>
      </c>
      <c r="AY136" s="191" t="s">
        <v>127</v>
      </c>
    </row>
    <row r="137" s="189" customFormat="true" ht="12" hidden="false" customHeight="false" outlineLevel="0" collapsed="false">
      <c r="B137" s="190"/>
      <c r="D137" s="176" t="s">
        <v>207</v>
      </c>
      <c r="E137" s="191"/>
      <c r="F137" s="192" t="s">
        <v>990</v>
      </c>
      <c r="H137" s="193" t="n">
        <v>6.6</v>
      </c>
      <c r="L137" s="190"/>
      <c r="M137" s="194"/>
      <c r="N137" s="195"/>
      <c r="O137" s="195"/>
      <c r="P137" s="195"/>
      <c r="Q137" s="195"/>
      <c r="R137" s="195"/>
      <c r="S137" s="195"/>
      <c r="T137" s="196"/>
      <c r="AT137" s="191" t="s">
        <v>207</v>
      </c>
      <c r="AU137" s="191" t="s">
        <v>82</v>
      </c>
      <c r="AV137" s="189" t="s">
        <v>82</v>
      </c>
      <c r="AW137" s="189" t="s">
        <v>35</v>
      </c>
      <c r="AX137" s="189" t="s">
        <v>72</v>
      </c>
      <c r="AY137" s="191" t="s">
        <v>127</v>
      </c>
    </row>
    <row r="138" s="189" customFormat="true" ht="12" hidden="false" customHeight="false" outlineLevel="0" collapsed="false">
      <c r="B138" s="190"/>
      <c r="D138" s="176" t="s">
        <v>207</v>
      </c>
      <c r="E138" s="191"/>
      <c r="F138" s="192" t="s">
        <v>991</v>
      </c>
      <c r="H138" s="193" t="n">
        <v>3.3</v>
      </c>
      <c r="L138" s="190"/>
      <c r="M138" s="194"/>
      <c r="N138" s="195"/>
      <c r="O138" s="195"/>
      <c r="P138" s="195"/>
      <c r="Q138" s="195"/>
      <c r="R138" s="195"/>
      <c r="S138" s="195"/>
      <c r="T138" s="196"/>
      <c r="AT138" s="191" t="s">
        <v>207</v>
      </c>
      <c r="AU138" s="191" t="s">
        <v>82</v>
      </c>
      <c r="AV138" s="189" t="s">
        <v>82</v>
      </c>
      <c r="AW138" s="189" t="s">
        <v>35</v>
      </c>
      <c r="AX138" s="189" t="s">
        <v>72</v>
      </c>
      <c r="AY138" s="191" t="s">
        <v>127</v>
      </c>
    </row>
    <row r="139" s="197" customFormat="true" ht="12" hidden="false" customHeight="false" outlineLevel="0" collapsed="false">
      <c r="B139" s="198"/>
      <c r="D139" s="176" t="s">
        <v>207</v>
      </c>
      <c r="E139" s="199"/>
      <c r="F139" s="200" t="s">
        <v>227</v>
      </c>
      <c r="H139" s="201" t="n">
        <v>45.9</v>
      </c>
      <c r="L139" s="198"/>
      <c r="M139" s="202"/>
      <c r="N139" s="203"/>
      <c r="O139" s="203"/>
      <c r="P139" s="203"/>
      <c r="Q139" s="203"/>
      <c r="R139" s="203"/>
      <c r="S139" s="203"/>
      <c r="T139" s="204"/>
      <c r="AT139" s="199" t="s">
        <v>207</v>
      </c>
      <c r="AU139" s="199" t="s">
        <v>82</v>
      </c>
      <c r="AV139" s="197" t="s">
        <v>146</v>
      </c>
      <c r="AW139" s="197" t="s">
        <v>35</v>
      </c>
      <c r="AX139" s="197" t="s">
        <v>80</v>
      </c>
      <c r="AY139" s="199" t="s">
        <v>127</v>
      </c>
    </row>
    <row r="140" s="151" customFormat="true" ht="29.85" hidden="false" customHeight="true" outlineLevel="0" collapsed="false">
      <c r="B140" s="152"/>
      <c r="D140" s="153" t="s">
        <v>71</v>
      </c>
      <c r="E140" s="162" t="s">
        <v>173</v>
      </c>
      <c r="F140" s="162" t="s">
        <v>304</v>
      </c>
      <c r="J140" s="163" t="n">
        <f aca="false">BK140</f>
        <v>0</v>
      </c>
      <c r="L140" s="152"/>
      <c r="M140" s="156"/>
      <c r="N140" s="157"/>
      <c r="O140" s="157"/>
      <c r="P140" s="158" t="n">
        <f aca="false">SUM(P141:P203)</f>
        <v>363.00209</v>
      </c>
      <c r="Q140" s="157"/>
      <c r="R140" s="158" t="n">
        <f aca="false">SUM(R141:R203)</f>
        <v>2.57774305</v>
      </c>
      <c r="S140" s="157"/>
      <c r="T140" s="159" t="n">
        <f aca="false">SUM(T141:T203)</f>
        <v>37.97314</v>
      </c>
      <c r="AR140" s="153" t="s">
        <v>80</v>
      </c>
      <c r="AT140" s="160" t="s">
        <v>71</v>
      </c>
      <c r="AU140" s="160" t="s">
        <v>80</v>
      </c>
      <c r="AY140" s="153" t="s">
        <v>127</v>
      </c>
      <c r="BK140" s="161" t="n">
        <f aca="false">SUM(BK141:BK203)</f>
        <v>0</v>
      </c>
    </row>
    <row r="141" s="26" customFormat="true" ht="16.5" hidden="false" customHeight="true" outlineLevel="0" collapsed="false">
      <c r="B141" s="164"/>
      <c r="C141" s="165" t="s">
        <v>271</v>
      </c>
      <c r="D141" s="165" t="s">
        <v>130</v>
      </c>
      <c r="E141" s="166" t="s">
        <v>305</v>
      </c>
      <c r="F141" s="167" t="s">
        <v>306</v>
      </c>
      <c r="G141" s="168" t="s">
        <v>257</v>
      </c>
      <c r="H141" s="169" t="n">
        <v>318</v>
      </c>
      <c r="I141" s="170"/>
      <c r="J141" s="170" t="n">
        <f aca="false">ROUND(I141*H141,2)</f>
        <v>0</v>
      </c>
      <c r="K141" s="167" t="s">
        <v>134</v>
      </c>
      <c r="L141" s="27"/>
      <c r="M141" s="171"/>
      <c r="N141" s="172" t="s">
        <v>43</v>
      </c>
      <c r="O141" s="173" t="n">
        <v>0.139</v>
      </c>
      <c r="P141" s="173" t="n">
        <f aca="false">O141*H141</f>
        <v>44.202</v>
      </c>
      <c r="Q141" s="173" t="n">
        <v>0</v>
      </c>
      <c r="R141" s="173" t="n">
        <f aca="false">Q141*H141</f>
        <v>0</v>
      </c>
      <c r="S141" s="173" t="n">
        <v>0</v>
      </c>
      <c r="T141" s="174" t="n">
        <f aca="false">S141*H141</f>
        <v>0</v>
      </c>
      <c r="AR141" s="10" t="s">
        <v>146</v>
      </c>
      <c r="AT141" s="10" t="s">
        <v>130</v>
      </c>
      <c r="AU141" s="10" t="s">
        <v>82</v>
      </c>
      <c r="AY141" s="10" t="s">
        <v>127</v>
      </c>
      <c r="BE141" s="175" t="n">
        <f aca="false">IF(N141="základní",J141,0)</f>
        <v>0</v>
      </c>
      <c r="BF141" s="175" t="n">
        <f aca="false">IF(N141="snížená",J141,0)</f>
        <v>0</v>
      </c>
      <c r="BG141" s="175" t="n">
        <f aca="false">IF(N141="zákl. přenesená",J141,0)</f>
        <v>0</v>
      </c>
      <c r="BH141" s="175" t="n">
        <f aca="false">IF(N141="sníž. přenesená",J141,0)</f>
        <v>0</v>
      </c>
      <c r="BI141" s="175" t="n">
        <f aca="false">IF(N141="nulová",J141,0)</f>
        <v>0</v>
      </c>
      <c r="BJ141" s="10" t="s">
        <v>80</v>
      </c>
      <c r="BK141" s="175" t="n">
        <f aca="false">ROUND(I141*H141,2)</f>
        <v>0</v>
      </c>
      <c r="BL141" s="10" t="s">
        <v>146</v>
      </c>
      <c r="BM141" s="10" t="s">
        <v>992</v>
      </c>
    </row>
    <row r="142" s="182" customFormat="true" ht="12" hidden="false" customHeight="false" outlineLevel="0" collapsed="false">
      <c r="B142" s="183"/>
      <c r="D142" s="176" t="s">
        <v>207</v>
      </c>
      <c r="E142" s="184"/>
      <c r="F142" s="185" t="s">
        <v>944</v>
      </c>
      <c r="H142" s="184"/>
      <c r="L142" s="183"/>
      <c r="M142" s="186"/>
      <c r="N142" s="187"/>
      <c r="O142" s="187"/>
      <c r="P142" s="187"/>
      <c r="Q142" s="187"/>
      <c r="R142" s="187"/>
      <c r="S142" s="187"/>
      <c r="T142" s="188"/>
      <c r="AT142" s="184" t="s">
        <v>207</v>
      </c>
      <c r="AU142" s="184" t="s">
        <v>82</v>
      </c>
      <c r="AV142" s="182" t="s">
        <v>80</v>
      </c>
      <c r="AW142" s="182" t="s">
        <v>35</v>
      </c>
      <c r="AX142" s="182" t="s">
        <v>72</v>
      </c>
      <c r="AY142" s="184" t="s">
        <v>127</v>
      </c>
    </row>
    <row r="143" s="189" customFormat="true" ht="12" hidden="false" customHeight="false" outlineLevel="0" collapsed="false">
      <c r="B143" s="190"/>
      <c r="D143" s="176" t="s">
        <v>207</v>
      </c>
      <c r="E143" s="191"/>
      <c r="F143" s="192" t="s">
        <v>993</v>
      </c>
      <c r="H143" s="193" t="n">
        <v>318</v>
      </c>
      <c r="L143" s="190"/>
      <c r="M143" s="194"/>
      <c r="N143" s="195"/>
      <c r="O143" s="195"/>
      <c r="P143" s="195"/>
      <c r="Q143" s="195"/>
      <c r="R143" s="195"/>
      <c r="S143" s="195"/>
      <c r="T143" s="196"/>
      <c r="AT143" s="191" t="s">
        <v>207</v>
      </c>
      <c r="AU143" s="191" t="s">
        <v>82</v>
      </c>
      <c r="AV143" s="189" t="s">
        <v>82</v>
      </c>
      <c r="AW143" s="189" t="s">
        <v>35</v>
      </c>
      <c r="AX143" s="189" t="s">
        <v>80</v>
      </c>
      <c r="AY143" s="191" t="s">
        <v>127</v>
      </c>
    </row>
    <row r="144" s="26" customFormat="true" ht="16.5" hidden="false" customHeight="true" outlineLevel="0" collapsed="false">
      <c r="B144" s="164"/>
      <c r="C144" s="165" t="s">
        <v>10</v>
      </c>
      <c r="D144" s="165" t="s">
        <v>130</v>
      </c>
      <c r="E144" s="166" t="s">
        <v>312</v>
      </c>
      <c r="F144" s="167" t="s">
        <v>313</v>
      </c>
      <c r="G144" s="168" t="s">
        <v>257</v>
      </c>
      <c r="H144" s="169" t="n">
        <v>8</v>
      </c>
      <c r="I144" s="170"/>
      <c r="J144" s="170" t="n">
        <f aca="false">ROUND(I144*H144,2)</f>
        <v>0</v>
      </c>
      <c r="K144" s="167" t="s">
        <v>134</v>
      </c>
      <c r="L144" s="27"/>
      <c r="M144" s="171"/>
      <c r="N144" s="172" t="s">
        <v>43</v>
      </c>
      <c r="O144" s="173" t="n">
        <v>0.032</v>
      </c>
      <c r="P144" s="173" t="n">
        <f aca="false">O144*H144</f>
        <v>0.256</v>
      </c>
      <c r="Q144" s="173" t="n">
        <v>0</v>
      </c>
      <c r="R144" s="173" t="n">
        <f aca="false">Q144*H144</f>
        <v>0</v>
      </c>
      <c r="S144" s="173" t="n">
        <v>0</v>
      </c>
      <c r="T144" s="174" t="n">
        <f aca="false">S144*H144</f>
        <v>0</v>
      </c>
      <c r="AR144" s="10" t="s">
        <v>146</v>
      </c>
      <c r="AT144" s="10" t="s">
        <v>130</v>
      </c>
      <c r="AU144" s="10" t="s">
        <v>82</v>
      </c>
      <c r="AY144" s="10" t="s">
        <v>127</v>
      </c>
      <c r="BE144" s="175" t="n">
        <f aca="false">IF(N144="základní",J144,0)</f>
        <v>0</v>
      </c>
      <c r="BF144" s="175" t="n">
        <f aca="false">IF(N144="snížená",J144,0)</f>
        <v>0</v>
      </c>
      <c r="BG144" s="175" t="n">
        <f aca="false">IF(N144="zákl. přenesená",J144,0)</f>
        <v>0</v>
      </c>
      <c r="BH144" s="175" t="n">
        <f aca="false">IF(N144="sníž. přenesená",J144,0)</f>
        <v>0</v>
      </c>
      <c r="BI144" s="175" t="n">
        <f aca="false">IF(N144="nulová",J144,0)</f>
        <v>0</v>
      </c>
      <c r="BJ144" s="10" t="s">
        <v>80</v>
      </c>
      <c r="BK144" s="175" t="n">
        <f aca="false">ROUND(I144*H144,2)</f>
        <v>0</v>
      </c>
      <c r="BL144" s="10" t="s">
        <v>146</v>
      </c>
      <c r="BM144" s="10" t="s">
        <v>994</v>
      </c>
    </row>
    <row r="145" s="26" customFormat="true" ht="24" hidden="false" customHeight="false" outlineLevel="0" collapsed="false">
      <c r="B145" s="27"/>
      <c r="D145" s="176" t="s">
        <v>140</v>
      </c>
      <c r="F145" s="177" t="s">
        <v>995</v>
      </c>
      <c r="L145" s="27"/>
      <c r="M145" s="178"/>
      <c r="N145" s="28"/>
      <c r="O145" s="28"/>
      <c r="P145" s="28"/>
      <c r="Q145" s="28"/>
      <c r="R145" s="28"/>
      <c r="S145" s="28"/>
      <c r="T145" s="67"/>
      <c r="AT145" s="10" t="s">
        <v>140</v>
      </c>
      <c r="AU145" s="10" t="s">
        <v>82</v>
      </c>
    </row>
    <row r="146" s="182" customFormat="true" ht="12" hidden="false" customHeight="false" outlineLevel="0" collapsed="false">
      <c r="B146" s="183"/>
      <c r="D146" s="176" t="s">
        <v>207</v>
      </c>
      <c r="E146" s="184"/>
      <c r="F146" s="185" t="s">
        <v>944</v>
      </c>
      <c r="H146" s="184"/>
      <c r="L146" s="183"/>
      <c r="M146" s="186"/>
      <c r="N146" s="187"/>
      <c r="O146" s="187"/>
      <c r="P146" s="187"/>
      <c r="Q146" s="187"/>
      <c r="R146" s="187"/>
      <c r="S146" s="187"/>
      <c r="T146" s="188"/>
      <c r="AT146" s="184" t="s">
        <v>207</v>
      </c>
      <c r="AU146" s="184" t="s">
        <v>82</v>
      </c>
      <c r="AV146" s="182" t="s">
        <v>80</v>
      </c>
      <c r="AW146" s="182" t="s">
        <v>35</v>
      </c>
      <c r="AX146" s="182" t="s">
        <v>72</v>
      </c>
      <c r="AY146" s="184" t="s">
        <v>127</v>
      </c>
    </row>
    <row r="147" s="189" customFormat="true" ht="12" hidden="false" customHeight="false" outlineLevel="0" collapsed="false">
      <c r="B147" s="190"/>
      <c r="D147" s="176" t="s">
        <v>207</v>
      </c>
      <c r="E147" s="191"/>
      <c r="F147" s="192" t="s">
        <v>996</v>
      </c>
      <c r="H147" s="193" t="n">
        <v>8</v>
      </c>
      <c r="L147" s="190"/>
      <c r="M147" s="194"/>
      <c r="N147" s="195"/>
      <c r="O147" s="195"/>
      <c r="P147" s="195"/>
      <c r="Q147" s="195"/>
      <c r="R147" s="195"/>
      <c r="S147" s="195"/>
      <c r="T147" s="196"/>
      <c r="AT147" s="191" t="s">
        <v>207</v>
      </c>
      <c r="AU147" s="191" t="s">
        <v>82</v>
      </c>
      <c r="AV147" s="189" t="s">
        <v>82</v>
      </c>
      <c r="AW147" s="189" t="s">
        <v>35</v>
      </c>
      <c r="AX147" s="189" t="s">
        <v>80</v>
      </c>
      <c r="AY147" s="191" t="s">
        <v>127</v>
      </c>
    </row>
    <row r="148" s="26" customFormat="true" ht="16.5" hidden="false" customHeight="true" outlineLevel="0" collapsed="false">
      <c r="B148" s="164"/>
      <c r="C148" s="165" t="s">
        <v>282</v>
      </c>
      <c r="D148" s="165" t="s">
        <v>130</v>
      </c>
      <c r="E148" s="166" t="s">
        <v>997</v>
      </c>
      <c r="F148" s="167" t="s">
        <v>998</v>
      </c>
      <c r="G148" s="168" t="s">
        <v>205</v>
      </c>
      <c r="H148" s="169" t="n">
        <v>3</v>
      </c>
      <c r="I148" s="170"/>
      <c r="J148" s="170" t="n">
        <f aca="false">ROUND(I148*H148,2)</f>
        <v>0</v>
      </c>
      <c r="K148" s="167"/>
      <c r="L148" s="27"/>
      <c r="M148" s="171"/>
      <c r="N148" s="172" t="s">
        <v>43</v>
      </c>
      <c r="O148" s="173" t="n">
        <v>7.195</v>
      </c>
      <c r="P148" s="173" t="n">
        <f aca="false">O148*H148</f>
        <v>21.585</v>
      </c>
      <c r="Q148" s="173" t="n">
        <v>0</v>
      </c>
      <c r="R148" s="173" t="n">
        <f aca="false">Q148*H148</f>
        <v>0</v>
      </c>
      <c r="S148" s="173" t="n">
        <v>2.2</v>
      </c>
      <c r="T148" s="174" t="n">
        <f aca="false">S148*H148</f>
        <v>6.6</v>
      </c>
      <c r="AR148" s="10" t="s">
        <v>146</v>
      </c>
      <c r="AT148" s="10" t="s">
        <v>130</v>
      </c>
      <c r="AU148" s="10" t="s">
        <v>82</v>
      </c>
      <c r="AY148" s="10" t="s">
        <v>127</v>
      </c>
      <c r="BE148" s="175" t="n">
        <f aca="false">IF(N148="základní",J148,0)</f>
        <v>0</v>
      </c>
      <c r="BF148" s="175" t="n">
        <f aca="false">IF(N148="snížená",J148,0)</f>
        <v>0</v>
      </c>
      <c r="BG148" s="175" t="n">
        <f aca="false">IF(N148="zákl. přenesená",J148,0)</f>
        <v>0</v>
      </c>
      <c r="BH148" s="175" t="n">
        <f aca="false">IF(N148="sníž. přenesená",J148,0)</f>
        <v>0</v>
      </c>
      <c r="BI148" s="175" t="n">
        <f aca="false">IF(N148="nulová",J148,0)</f>
        <v>0</v>
      </c>
      <c r="BJ148" s="10" t="s">
        <v>80</v>
      </c>
      <c r="BK148" s="175" t="n">
        <f aca="false">ROUND(I148*H148,2)</f>
        <v>0</v>
      </c>
      <c r="BL148" s="10" t="s">
        <v>146</v>
      </c>
      <c r="BM148" s="10" t="s">
        <v>999</v>
      </c>
    </row>
    <row r="149" s="182" customFormat="true" ht="12" hidden="false" customHeight="false" outlineLevel="0" collapsed="false">
      <c r="B149" s="183"/>
      <c r="D149" s="176" t="s">
        <v>207</v>
      </c>
      <c r="E149" s="184"/>
      <c r="F149" s="185" t="s">
        <v>944</v>
      </c>
      <c r="H149" s="184"/>
      <c r="L149" s="183"/>
      <c r="M149" s="186"/>
      <c r="N149" s="187"/>
      <c r="O149" s="187"/>
      <c r="P149" s="187"/>
      <c r="Q149" s="187"/>
      <c r="R149" s="187"/>
      <c r="S149" s="187"/>
      <c r="T149" s="188"/>
      <c r="AT149" s="184" t="s">
        <v>207</v>
      </c>
      <c r="AU149" s="184" t="s">
        <v>82</v>
      </c>
      <c r="AV149" s="182" t="s">
        <v>80</v>
      </c>
      <c r="AW149" s="182" t="s">
        <v>35</v>
      </c>
      <c r="AX149" s="182" t="s">
        <v>72</v>
      </c>
      <c r="AY149" s="184" t="s">
        <v>127</v>
      </c>
    </row>
    <row r="150" s="189" customFormat="true" ht="12" hidden="false" customHeight="false" outlineLevel="0" collapsed="false">
      <c r="B150" s="190"/>
      <c r="D150" s="176" t="s">
        <v>207</v>
      </c>
      <c r="E150" s="191"/>
      <c r="F150" s="192" t="s">
        <v>1000</v>
      </c>
      <c r="H150" s="193" t="n">
        <v>3</v>
      </c>
      <c r="L150" s="190"/>
      <c r="M150" s="194"/>
      <c r="N150" s="195"/>
      <c r="O150" s="195"/>
      <c r="P150" s="195"/>
      <c r="Q150" s="195"/>
      <c r="R150" s="195"/>
      <c r="S150" s="195"/>
      <c r="T150" s="196"/>
      <c r="AT150" s="191" t="s">
        <v>207</v>
      </c>
      <c r="AU150" s="191" t="s">
        <v>82</v>
      </c>
      <c r="AV150" s="189" t="s">
        <v>82</v>
      </c>
      <c r="AW150" s="189" t="s">
        <v>35</v>
      </c>
      <c r="AX150" s="189" t="s">
        <v>80</v>
      </c>
      <c r="AY150" s="191" t="s">
        <v>127</v>
      </c>
    </row>
    <row r="151" s="26" customFormat="true" ht="16.5" hidden="false" customHeight="true" outlineLevel="0" collapsed="false">
      <c r="B151" s="164"/>
      <c r="C151" s="165" t="s">
        <v>287</v>
      </c>
      <c r="D151" s="165" t="s">
        <v>130</v>
      </c>
      <c r="E151" s="166" t="s">
        <v>1001</v>
      </c>
      <c r="F151" s="167" t="s">
        <v>1002</v>
      </c>
      <c r="G151" s="168" t="s">
        <v>257</v>
      </c>
      <c r="H151" s="169" t="n">
        <v>0.72</v>
      </c>
      <c r="I151" s="170"/>
      <c r="J151" s="170" t="n">
        <f aca="false">ROUND(I151*H151,2)</f>
        <v>0</v>
      </c>
      <c r="K151" s="167" t="s">
        <v>134</v>
      </c>
      <c r="L151" s="27"/>
      <c r="M151" s="171"/>
      <c r="N151" s="172" t="s">
        <v>43</v>
      </c>
      <c r="O151" s="173" t="n">
        <v>0.67</v>
      </c>
      <c r="P151" s="173" t="n">
        <f aca="false">O151*H151</f>
        <v>0.4824</v>
      </c>
      <c r="Q151" s="173" t="n">
        <v>0</v>
      </c>
      <c r="R151" s="173" t="n">
        <f aca="false">Q151*H151</f>
        <v>0</v>
      </c>
      <c r="S151" s="173" t="n">
        <v>0.041</v>
      </c>
      <c r="T151" s="174" t="n">
        <f aca="false">S151*H151</f>
        <v>0.02952</v>
      </c>
      <c r="AR151" s="10" t="s">
        <v>146</v>
      </c>
      <c r="AT151" s="10" t="s">
        <v>130</v>
      </c>
      <c r="AU151" s="10" t="s">
        <v>82</v>
      </c>
      <c r="AY151" s="10" t="s">
        <v>127</v>
      </c>
      <c r="BE151" s="175" t="n">
        <f aca="false">IF(N151="základní",J151,0)</f>
        <v>0</v>
      </c>
      <c r="BF151" s="175" t="n">
        <f aca="false">IF(N151="snížená",J151,0)</f>
        <v>0</v>
      </c>
      <c r="BG151" s="175" t="n">
        <f aca="false">IF(N151="zákl. přenesená",J151,0)</f>
        <v>0</v>
      </c>
      <c r="BH151" s="175" t="n">
        <f aca="false">IF(N151="sníž. přenesená",J151,0)</f>
        <v>0</v>
      </c>
      <c r="BI151" s="175" t="n">
        <f aca="false">IF(N151="nulová",J151,0)</f>
        <v>0</v>
      </c>
      <c r="BJ151" s="10" t="s">
        <v>80</v>
      </c>
      <c r="BK151" s="175" t="n">
        <f aca="false">ROUND(I151*H151,2)</f>
        <v>0</v>
      </c>
      <c r="BL151" s="10" t="s">
        <v>146</v>
      </c>
      <c r="BM151" s="10" t="s">
        <v>1003</v>
      </c>
    </row>
    <row r="152" s="182" customFormat="true" ht="12" hidden="false" customHeight="false" outlineLevel="0" collapsed="false">
      <c r="B152" s="183"/>
      <c r="D152" s="176" t="s">
        <v>207</v>
      </c>
      <c r="E152" s="184"/>
      <c r="F152" s="185" t="s">
        <v>944</v>
      </c>
      <c r="H152" s="184"/>
      <c r="L152" s="183"/>
      <c r="M152" s="186"/>
      <c r="N152" s="187"/>
      <c r="O152" s="187"/>
      <c r="P152" s="187"/>
      <c r="Q152" s="187"/>
      <c r="R152" s="187"/>
      <c r="S152" s="187"/>
      <c r="T152" s="188"/>
      <c r="AT152" s="184" t="s">
        <v>207</v>
      </c>
      <c r="AU152" s="184" t="s">
        <v>82</v>
      </c>
      <c r="AV152" s="182" t="s">
        <v>80</v>
      </c>
      <c r="AW152" s="182" t="s">
        <v>35</v>
      </c>
      <c r="AX152" s="182" t="s">
        <v>72</v>
      </c>
      <c r="AY152" s="184" t="s">
        <v>127</v>
      </c>
    </row>
    <row r="153" s="189" customFormat="true" ht="12" hidden="false" customHeight="false" outlineLevel="0" collapsed="false">
      <c r="B153" s="190"/>
      <c r="D153" s="176" t="s">
        <v>207</v>
      </c>
      <c r="E153" s="191"/>
      <c r="F153" s="192" t="s">
        <v>1004</v>
      </c>
      <c r="H153" s="193" t="n">
        <v>0.72</v>
      </c>
      <c r="L153" s="190"/>
      <c r="M153" s="194"/>
      <c r="N153" s="195"/>
      <c r="O153" s="195"/>
      <c r="P153" s="195"/>
      <c r="Q153" s="195"/>
      <c r="R153" s="195"/>
      <c r="S153" s="195"/>
      <c r="T153" s="196"/>
      <c r="AT153" s="191" t="s">
        <v>207</v>
      </c>
      <c r="AU153" s="191" t="s">
        <v>82</v>
      </c>
      <c r="AV153" s="189" t="s">
        <v>82</v>
      </c>
      <c r="AW153" s="189" t="s">
        <v>35</v>
      </c>
      <c r="AX153" s="189" t="s">
        <v>80</v>
      </c>
      <c r="AY153" s="191" t="s">
        <v>127</v>
      </c>
    </row>
    <row r="154" s="26" customFormat="true" ht="16.5" hidden="false" customHeight="true" outlineLevel="0" collapsed="false">
      <c r="B154" s="164"/>
      <c r="C154" s="165" t="s">
        <v>291</v>
      </c>
      <c r="D154" s="165" t="s">
        <v>130</v>
      </c>
      <c r="E154" s="166" t="s">
        <v>1005</v>
      </c>
      <c r="F154" s="167" t="s">
        <v>1006</v>
      </c>
      <c r="G154" s="168" t="s">
        <v>257</v>
      </c>
      <c r="H154" s="169" t="n">
        <v>0.68</v>
      </c>
      <c r="I154" s="170"/>
      <c r="J154" s="170" t="n">
        <f aca="false">ROUND(I154*H154,2)</f>
        <v>0</v>
      </c>
      <c r="K154" s="167" t="s">
        <v>134</v>
      </c>
      <c r="L154" s="27"/>
      <c r="M154" s="171"/>
      <c r="N154" s="172" t="s">
        <v>43</v>
      </c>
      <c r="O154" s="173" t="n">
        <v>0.039</v>
      </c>
      <c r="P154" s="173" t="n">
        <f aca="false">O154*H154</f>
        <v>0.02652</v>
      </c>
      <c r="Q154" s="173" t="n">
        <v>0</v>
      </c>
      <c r="R154" s="173" t="n">
        <f aca="false">Q154*H154</f>
        <v>0</v>
      </c>
      <c r="S154" s="173" t="n">
        <v>0.004</v>
      </c>
      <c r="T154" s="174" t="n">
        <f aca="false">S154*H154</f>
        <v>0.00272</v>
      </c>
      <c r="AR154" s="10" t="s">
        <v>146</v>
      </c>
      <c r="AT154" s="10" t="s">
        <v>130</v>
      </c>
      <c r="AU154" s="10" t="s">
        <v>82</v>
      </c>
      <c r="AY154" s="10" t="s">
        <v>127</v>
      </c>
      <c r="BE154" s="175" t="n">
        <f aca="false">IF(N154="základní",J154,0)</f>
        <v>0</v>
      </c>
      <c r="BF154" s="175" t="n">
        <f aca="false">IF(N154="snížená",J154,0)</f>
        <v>0</v>
      </c>
      <c r="BG154" s="175" t="n">
        <f aca="false">IF(N154="zákl. přenesená",J154,0)</f>
        <v>0</v>
      </c>
      <c r="BH154" s="175" t="n">
        <f aca="false">IF(N154="sníž. přenesená",J154,0)</f>
        <v>0</v>
      </c>
      <c r="BI154" s="175" t="n">
        <f aca="false">IF(N154="nulová",J154,0)</f>
        <v>0</v>
      </c>
      <c r="BJ154" s="10" t="s">
        <v>80</v>
      </c>
      <c r="BK154" s="175" t="n">
        <f aca="false">ROUND(I154*H154,2)</f>
        <v>0</v>
      </c>
      <c r="BL154" s="10" t="s">
        <v>146</v>
      </c>
      <c r="BM154" s="10" t="s">
        <v>1007</v>
      </c>
    </row>
    <row r="155" s="182" customFormat="true" ht="12" hidden="false" customHeight="false" outlineLevel="0" collapsed="false">
      <c r="B155" s="183"/>
      <c r="D155" s="176" t="s">
        <v>207</v>
      </c>
      <c r="E155" s="184"/>
      <c r="F155" s="185" t="s">
        <v>944</v>
      </c>
      <c r="H155" s="184"/>
      <c r="L155" s="183"/>
      <c r="M155" s="186"/>
      <c r="N155" s="187"/>
      <c r="O155" s="187"/>
      <c r="P155" s="187"/>
      <c r="Q155" s="187"/>
      <c r="R155" s="187"/>
      <c r="S155" s="187"/>
      <c r="T155" s="188"/>
      <c r="AT155" s="184" t="s">
        <v>207</v>
      </c>
      <c r="AU155" s="184" t="s">
        <v>82</v>
      </c>
      <c r="AV155" s="182" t="s">
        <v>80</v>
      </c>
      <c r="AW155" s="182" t="s">
        <v>35</v>
      </c>
      <c r="AX155" s="182" t="s">
        <v>72</v>
      </c>
      <c r="AY155" s="184" t="s">
        <v>127</v>
      </c>
    </row>
    <row r="156" s="189" customFormat="true" ht="12" hidden="false" customHeight="false" outlineLevel="0" collapsed="false">
      <c r="B156" s="190"/>
      <c r="D156" s="176" t="s">
        <v>207</v>
      </c>
      <c r="E156" s="191"/>
      <c r="F156" s="192" t="s">
        <v>1008</v>
      </c>
      <c r="H156" s="193" t="n">
        <v>0.68</v>
      </c>
      <c r="L156" s="190"/>
      <c r="M156" s="194"/>
      <c r="N156" s="195"/>
      <c r="O156" s="195"/>
      <c r="P156" s="195"/>
      <c r="Q156" s="195"/>
      <c r="R156" s="195"/>
      <c r="S156" s="195"/>
      <c r="T156" s="196"/>
      <c r="AT156" s="191" t="s">
        <v>207</v>
      </c>
      <c r="AU156" s="191" t="s">
        <v>82</v>
      </c>
      <c r="AV156" s="189" t="s">
        <v>82</v>
      </c>
      <c r="AW156" s="189" t="s">
        <v>35</v>
      </c>
      <c r="AX156" s="189" t="s">
        <v>80</v>
      </c>
      <c r="AY156" s="191" t="s">
        <v>127</v>
      </c>
    </row>
    <row r="157" s="26" customFormat="true" ht="25.5" hidden="false" customHeight="true" outlineLevel="0" collapsed="false">
      <c r="B157" s="164"/>
      <c r="C157" s="165" t="s">
        <v>296</v>
      </c>
      <c r="D157" s="165" t="s">
        <v>130</v>
      </c>
      <c r="E157" s="166" t="s">
        <v>1009</v>
      </c>
      <c r="F157" s="167" t="s">
        <v>1010</v>
      </c>
      <c r="G157" s="168" t="s">
        <v>257</v>
      </c>
      <c r="H157" s="169" t="n">
        <v>240</v>
      </c>
      <c r="I157" s="170"/>
      <c r="J157" s="170" t="n">
        <f aca="false">ROUND(I157*H157,2)</f>
        <v>0</v>
      </c>
      <c r="K157" s="167" t="s">
        <v>134</v>
      </c>
      <c r="L157" s="27"/>
      <c r="M157" s="171"/>
      <c r="N157" s="172" t="s">
        <v>43</v>
      </c>
      <c r="O157" s="173" t="n">
        <v>0.02</v>
      </c>
      <c r="P157" s="173" t="n">
        <f aca="false">O157*H157</f>
        <v>4.8</v>
      </c>
      <c r="Q157" s="173" t="n">
        <v>0</v>
      </c>
      <c r="R157" s="173" t="n">
        <f aca="false">Q157*H157</f>
        <v>0</v>
      </c>
      <c r="S157" s="173" t="n">
        <v>0.005</v>
      </c>
      <c r="T157" s="174" t="n">
        <f aca="false">S157*H157</f>
        <v>1.2</v>
      </c>
      <c r="AR157" s="10" t="s">
        <v>146</v>
      </c>
      <c r="AT157" s="10" t="s">
        <v>130</v>
      </c>
      <c r="AU157" s="10" t="s">
        <v>82</v>
      </c>
      <c r="AY157" s="10" t="s">
        <v>127</v>
      </c>
      <c r="BE157" s="175" t="n">
        <f aca="false">IF(N157="základní",J157,0)</f>
        <v>0</v>
      </c>
      <c r="BF157" s="175" t="n">
        <f aca="false">IF(N157="snížená",J157,0)</f>
        <v>0</v>
      </c>
      <c r="BG157" s="175" t="n">
        <f aca="false">IF(N157="zákl. přenesená",J157,0)</f>
        <v>0</v>
      </c>
      <c r="BH157" s="175" t="n">
        <f aca="false">IF(N157="sníž. přenesená",J157,0)</f>
        <v>0</v>
      </c>
      <c r="BI157" s="175" t="n">
        <f aca="false">IF(N157="nulová",J157,0)</f>
        <v>0</v>
      </c>
      <c r="BJ157" s="10" t="s">
        <v>80</v>
      </c>
      <c r="BK157" s="175" t="n">
        <f aca="false">ROUND(I157*H157,2)</f>
        <v>0</v>
      </c>
      <c r="BL157" s="10" t="s">
        <v>146</v>
      </c>
      <c r="BM157" s="10" t="s">
        <v>1011</v>
      </c>
    </row>
    <row r="158" s="182" customFormat="true" ht="12" hidden="false" customHeight="false" outlineLevel="0" collapsed="false">
      <c r="B158" s="183"/>
      <c r="D158" s="176" t="s">
        <v>207</v>
      </c>
      <c r="E158" s="184"/>
      <c r="F158" s="185" t="s">
        <v>944</v>
      </c>
      <c r="H158" s="184"/>
      <c r="L158" s="183"/>
      <c r="M158" s="186"/>
      <c r="N158" s="187"/>
      <c r="O158" s="187"/>
      <c r="P158" s="187"/>
      <c r="Q158" s="187"/>
      <c r="R158" s="187"/>
      <c r="S158" s="187"/>
      <c r="T158" s="188"/>
      <c r="AT158" s="184" t="s">
        <v>207</v>
      </c>
      <c r="AU158" s="184" t="s">
        <v>82</v>
      </c>
      <c r="AV158" s="182" t="s">
        <v>80</v>
      </c>
      <c r="AW158" s="182" t="s">
        <v>35</v>
      </c>
      <c r="AX158" s="182" t="s">
        <v>72</v>
      </c>
      <c r="AY158" s="184" t="s">
        <v>127</v>
      </c>
    </row>
    <row r="159" s="189" customFormat="true" ht="12" hidden="false" customHeight="false" outlineLevel="0" collapsed="false">
      <c r="B159" s="190"/>
      <c r="D159" s="176" t="s">
        <v>207</v>
      </c>
      <c r="E159" s="191"/>
      <c r="F159" s="192" t="s">
        <v>987</v>
      </c>
      <c r="H159" s="193" t="n">
        <v>240</v>
      </c>
      <c r="L159" s="190"/>
      <c r="M159" s="194"/>
      <c r="N159" s="195"/>
      <c r="O159" s="195"/>
      <c r="P159" s="195"/>
      <c r="Q159" s="195"/>
      <c r="R159" s="195"/>
      <c r="S159" s="195"/>
      <c r="T159" s="196"/>
      <c r="AT159" s="191" t="s">
        <v>207</v>
      </c>
      <c r="AU159" s="191" t="s">
        <v>82</v>
      </c>
      <c r="AV159" s="189" t="s">
        <v>82</v>
      </c>
      <c r="AW159" s="189" t="s">
        <v>35</v>
      </c>
      <c r="AX159" s="189" t="s">
        <v>80</v>
      </c>
      <c r="AY159" s="191" t="s">
        <v>127</v>
      </c>
    </row>
    <row r="160" s="26" customFormat="true" ht="25.5" hidden="false" customHeight="true" outlineLevel="0" collapsed="false">
      <c r="B160" s="164"/>
      <c r="C160" s="165" t="s">
        <v>300</v>
      </c>
      <c r="D160" s="165" t="s">
        <v>130</v>
      </c>
      <c r="E160" s="166" t="s">
        <v>1012</v>
      </c>
      <c r="F160" s="167" t="s">
        <v>1013</v>
      </c>
      <c r="G160" s="168" t="s">
        <v>257</v>
      </c>
      <c r="H160" s="169" t="n">
        <v>380</v>
      </c>
      <c r="I160" s="170"/>
      <c r="J160" s="170" t="n">
        <f aca="false">ROUND(I160*H160,2)</f>
        <v>0</v>
      </c>
      <c r="K160" s="167"/>
      <c r="L160" s="27"/>
      <c r="M160" s="171"/>
      <c r="N160" s="172" t="s">
        <v>43</v>
      </c>
      <c r="O160" s="173" t="n">
        <v>0.201</v>
      </c>
      <c r="P160" s="173" t="n">
        <f aca="false">O160*H160</f>
        <v>76.38</v>
      </c>
      <c r="Q160" s="173" t="n">
        <v>0</v>
      </c>
      <c r="R160" s="173" t="n">
        <f aca="false">Q160*H160</f>
        <v>0</v>
      </c>
      <c r="S160" s="173" t="n">
        <v>0.038</v>
      </c>
      <c r="T160" s="174" t="n">
        <f aca="false">S160*H160</f>
        <v>14.44</v>
      </c>
      <c r="AR160" s="10" t="s">
        <v>146</v>
      </c>
      <c r="AT160" s="10" t="s">
        <v>130</v>
      </c>
      <c r="AU160" s="10" t="s">
        <v>82</v>
      </c>
      <c r="AY160" s="10" t="s">
        <v>127</v>
      </c>
      <c r="BE160" s="175" t="n">
        <f aca="false">IF(N160="základní",J160,0)</f>
        <v>0</v>
      </c>
      <c r="BF160" s="175" t="n">
        <f aca="false">IF(N160="snížená",J160,0)</f>
        <v>0</v>
      </c>
      <c r="BG160" s="175" t="n">
        <f aca="false">IF(N160="zákl. přenesená",J160,0)</f>
        <v>0</v>
      </c>
      <c r="BH160" s="175" t="n">
        <f aca="false">IF(N160="sníž. přenesená",J160,0)</f>
        <v>0</v>
      </c>
      <c r="BI160" s="175" t="n">
        <f aca="false">IF(N160="nulová",J160,0)</f>
        <v>0</v>
      </c>
      <c r="BJ160" s="10" t="s">
        <v>80</v>
      </c>
      <c r="BK160" s="175" t="n">
        <f aca="false">ROUND(I160*H160,2)</f>
        <v>0</v>
      </c>
      <c r="BL160" s="10" t="s">
        <v>146</v>
      </c>
      <c r="BM160" s="10" t="s">
        <v>1014</v>
      </c>
    </row>
    <row r="161" s="26" customFormat="true" ht="24" hidden="false" customHeight="false" outlineLevel="0" collapsed="false">
      <c r="B161" s="27"/>
      <c r="D161" s="176" t="s">
        <v>140</v>
      </c>
      <c r="F161" s="177" t="s">
        <v>1015</v>
      </c>
      <c r="L161" s="27"/>
      <c r="M161" s="178"/>
      <c r="N161" s="28"/>
      <c r="O161" s="28"/>
      <c r="P161" s="28"/>
      <c r="Q161" s="28"/>
      <c r="R161" s="28"/>
      <c r="S161" s="28"/>
      <c r="T161" s="67"/>
      <c r="AT161" s="10" t="s">
        <v>140</v>
      </c>
      <c r="AU161" s="10" t="s">
        <v>82</v>
      </c>
    </row>
    <row r="162" s="182" customFormat="true" ht="12" hidden="false" customHeight="false" outlineLevel="0" collapsed="false">
      <c r="B162" s="183"/>
      <c r="D162" s="176" t="s">
        <v>207</v>
      </c>
      <c r="E162" s="184"/>
      <c r="F162" s="185" t="s">
        <v>944</v>
      </c>
      <c r="H162" s="184"/>
      <c r="L162" s="183"/>
      <c r="M162" s="186"/>
      <c r="N162" s="187"/>
      <c r="O162" s="187"/>
      <c r="P162" s="187"/>
      <c r="Q162" s="187"/>
      <c r="R162" s="187"/>
      <c r="S162" s="187"/>
      <c r="T162" s="188"/>
      <c r="AT162" s="184" t="s">
        <v>207</v>
      </c>
      <c r="AU162" s="184" t="s">
        <v>82</v>
      </c>
      <c r="AV162" s="182" t="s">
        <v>80</v>
      </c>
      <c r="AW162" s="182" t="s">
        <v>35</v>
      </c>
      <c r="AX162" s="182" t="s">
        <v>72</v>
      </c>
      <c r="AY162" s="184" t="s">
        <v>127</v>
      </c>
    </row>
    <row r="163" s="189" customFormat="true" ht="12" hidden="false" customHeight="false" outlineLevel="0" collapsed="false">
      <c r="B163" s="190"/>
      <c r="D163" s="176" t="s">
        <v>207</v>
      </c>
      <c r="E163" s="191"/>
      <c r="F163" s="192" t="s">
        <v>1016</v>
      </c>
      <c r="H163" s="193" t="n">
        <v>380</v>
      </c>
      <c r="L163" s="190"/>
      <c r="M163" s="194"/>
      <c r="N163" s="195"/>
      <c r="O163" s="195"/>
      <c r="P163" s="195"/>
      <c r="Q163" s="195"/>
      <c r="R163" s="195"/>
      <c r="S163" s="195"/>
      <c r="T163" s="196"/>
      <c r="AT163" s="191" t="s">
        <v>207</v>
      </c>
      <c r="AU163" s="191" t="s">
        <v>82</v>
      </c>
      <c r="AV163" s="189" t="s">
        <v>82</v>
      </c>
      <c r="AW163" s="189" t="s">
        <v>35</v>
      </c>
      <c r="AX163" s="189" t="s">
        <v>80</v>
      </c>
      <c r="AY163" s="191" t="s">
        <v>127</v>
      </c>
    </row>
    <row r="164" s="26" customFormat="true" ht="16.5" hidden="false" customHeight="true" outlineLevel="0" collapsed="false">
      <c r="B164" s="164"/>
      <c r="C164" s="165" t="s">
        <v>9</v>
      </c>
      <c r="D164" s="165" t="s">
        <v>130</v>
      </c>
      <c r="E164" s="166" t="s">
        <v>1017</v>
      </c>
      <c r="F164" s="167" t="s">
        <v>1018</v>
      </c>
      <c r="G164" s="168" t="s">
        <v>257</v>
      </c>
      <c r="H164" s="169" t="n">
        <v>1</v>
      </c>
      <c r="I164" s="170"/>
      <c r="J164" s="170" t="n">
        <f aca="false">ROUND(I164*H164,2)</f>
        <v>0</v>
      </c>
      <c r="K164" s="167" t="s">
        <v>134</v>
      </c>
      <c r="L164" s="27"/>
      <c r="M164" s="171"/>
      <c r="N164" s="172" t="s">
        <v>43</v>
      </c>
      <c r="O164" s="173" t="n">
        <v>1.615</v>
      </c>
      <c r="P164" s="173" t="n">
        <f aca="false">O164*H164</f>
        <v>1.615</v>
      </c>
      <c r="Q164" s="173" t="n">
        <v>0</v>
      </c>
      <c r="R164" s="173" t="n">
        <f aca="false">Q164*H164</f>
        <v>0</v>
      </c>
      <c r="S164" s="173" t="n">
        <v>0.0375</v>
      </c>
      <c r="T164" s="174" t="n">
        <f aca="false">S164*H164</f>
        <v>0.0375</v>
      </c>
      <c r="AR164" s="10" t="s">
        <v>146</v>
      </c>
      <c r="AT164" s="10" t="s">
        <v>130</v>
      </c>
      <c r="AU164" s="10" t="s">
        <v>82</v>
      </c>
      <c r="AY164" s="10" t="s">
        <v>127</v>
      </c>
      <c r="BE164" s="175" t="n">
        <f aca="false">IF(N164="základní",J164,0)</f>
        <v>0</v>
      </c>
      <c r="BF164" s="175" t="n">
        <f aca="false">IF(N164="snížená",J164,0)</f>
        <v>0</v>
      </c>
      <c r="BG164" s="175" t="n">
        <f aca="false">IF(N164="zákl. přenesená",J164,0)</f>
        <v>0</v>
      </c>
      <c r="BH164" s="175" t="n">
        <f aca="false">IF(N164="sníž. přenesená",J164,0)</f>
        <v>0</v>
      </c>
      <c r="BI164" s="175" t="n">
        <f aca="false">IF(N164="nulová",J164,0)</f>
        <v>0</v>
      </c>
      <c r="BJ164" s="10" t="s">
        <v>80</v>
      </c>
      <c r="BK164" s="175" t="n">
        <f aca="false">ROUND(I164*H164,2)</f>
        <v>0</v>
      </c>
      <c r="BL164" s="10" t="s">
        <v>146</v>
      </c>
      <c r="BM164" s="10" t="s">
        <v>1019</v>
      </c>
    </row>
    <row r="165" s="182" customFormat="true" ht="12" hidden="false" customHeight="false" outlineLevel="0" collapsed="false">
      <c r="B165" s="183"/>
      <c r="D165" s="176" t="s">
        <v>207</v>
      </c>
      <c r="E165" s="184"/>
      <c r="F165" s="185" t="s">
        <v>944</v>
      </c>
      <c r="H165" s="184"/>
      <c r="L165" s="183"/>
      <c r="M165" s="186"/>
      <c r="N165" s="187"/>
      <c r="O165" s="187"/>
      <c r="P165" s="187"/>
      <c r="Q165" s="187"/>
      <c r="R165" s="187"/>
      <c r="S165" s="187"/>
      <c r="T165" s="188"/>
      <c r="AT165" s="184" t="s">
        <v>207</v>
      </c>
      <c r="AU165" s="184" t="s">
        <v>82</v>
      </c>
      <c r="AV165" s="182" t="s">
        <v>80</v>
      </c>
      <c r="AW165" s="182" t="s">
        <v>35</v>
      </c>
      <c r="AX165" s="182" t="s">
        <v>72</v>
      </c>
      <c r="AY165" s="184" t="s">
        <v>127</v>
      </c>
    </row>
    <row r="166" s="189" customFormat="true" ht="12" hidden="false" customHeight="false" outlineLevel="0" collapsed="false">
      <c r="B166" s="190"/>
      <c r="D166" s="176" t="s">
        <v>207</v>
      </c>
      <c r="E166" s="191"/>
      <c r="F166" s="192" t="s">
        <v>1020</v>
      </c>
      <c r="H166" s="193" t="n">
        <v>1</v>
      </c>
      <c r="L166" s="190"/>
      <c r="M166" s="194"/>
      <c r="N166" s="195"/>
      <c r="O166" s="195"/>
      <c r="P166" s="195"/>
      <c r="Q166" s="195"/>
      <c r="R166" s="195"/>
      <c r="S166" s="195"/>
      <c r="T166" s="196"/>
      <c r="AT166" s="191" t="s">
        <v>207</v>
      </c>
      <c r="AU166" s="191" t="s">
        <v>82</v>
      </c>
      <c r="AV166" s="189" t="s">
        <v>82</v>
      </c>
      <c r="AW166" s="189" t="s">
        <v>35</v>
      </c>
      <c r="AX166" s="189" t="s">
        <v>80</v>
      </c>
      <c r="AY166" s="191" t="s">
        <v>127</v>
      </c>
    </row>
    <row r="167" s="26" customFormat="true" ht="16.5" hidden="false" customHeight="true" outlineLevel="0" collapsed="false">
      <c r="B167" s="164"/>
      <c r="C167" s="165" t="s">
        <v>311</v>
      </c>
      <c r="D167" s="165" t="s">
        <v>130</v>
      </c>
      <c r="E167" s="166" t="s">
        <v>322</v>
      </c>
      <c r="F167" s="167" t="s">
        <v>323</v>
      </c>
      <c r="G167" s="168" t="s">
        <v>205</v>
      </c>
      <c r="H167" s="169" t="n">
        <v>5.46</v>
      </c>
      <c r="I167" s="170"/>
      <c r="J167" s="170" t="n">
        <f aca="false">ROUND(I167*H167,2)</f>
        <v>0</v>
      </c>
      <c r="K167" s="167" t="s">
        <v>134</v>
      </c>
      <c r="L167" s="27"/>
      <c r="M167" s="171"/>
      <c r="N167" s="172" t="s">
        <v>43</v>
      </c>
      <c r="O167" s="173" t="n">
        <v>7.5</v>
      </c>
      <c r="P167" s="173" t="n">
        <f aca="false">O167*H167</f>
        <v>40.95</v>
      </c>
      <c r="Q167" s="173" t="n">
        <v>0</v>
      </c>
      <c r="R167" s="173" t="n">
        <f aca="false">Q167*H167</f>
        <v>0</v>
      </c>
      <c r="S167" s="173" t="n">
        <v>1.95</v>
      </c>
      <c r="T167" s="174" t="n">
        <f aca="false">S167*H167</f>
        <v>10.647</v>
      </c>
      <c r="AR167" s="10" t="s">
        <v>146</v>
      </c>
      <c r="AT167" s="10" t="s">
        <v>130</v>
      </c>
      <c r="AU167" s="10" t="s">
        <v>82</v>
      </c>
      <c r="AY167" s="10" t="s">
        <v>127</v>
      </c>
      <c r="BE167" s="175" t="n">
        <f aca="false">IF(N167="základní",J167,0)</f>
        <v>0</v>
      </c>
      <c r="BF167" s="175" t="n">
        <f aca="false">IF(N167="snížená",J167,0)</f>
        <v>0</v>
      </c>
      <c r="BG167" s="175" t="n">
        <f aca="false">IF(N167="zákl. přenesená",J167,0)</f>
        <v>0</v>
      </c>
      <c r="BH167" s="175" t="n">
        <f aca="false">IF(N167="sníž. přenesená",J167,0)</f>
        <v>0</v>
      </c>
      <c r="BI167" s="175" t="n">
        <f aca="false">IF(N167="nulová",J167,0)</f>
        <v>0</v>
      </c>
      <c r="BJ167" s="10" t="s">
        <v>80</v>
      </c>
      <c r="BK167" s="175" t="n">
        <f aca="false">ROUND(I167*H167,2)</f>
        <v>0</v>
      </c>
      <c r="BL167" s="10" t="s">
        <v>146</v>
      </c>
      <c r="BM167" s="10" t="s">
        <v>1021</v>
      </c>
    </row>
    <row r="168" s="182" customFormat="true" ht="12" hidden="false" customHeight="false" outlineLevel="0" collapsed="false">
      <c r="B168" s="183"/>
      <c r="D168" s="176" t="s">
        <v>207</v>
      </c>
      <c r="E168" s="184"/>
      <c r="F168" s="185" t="s">
        <v>944</v>
      </c>
      <c r="H168" s="184"/>
      <c r="L168" s="183"/>
      <c r="M168" s="186"/>
      <c r="N168" s="187"/>
      <c r="O168" s="187"/>
      <c r="P168" s="187"/>
      <c r="Q168" s="187"/>
      <c r="R168" s="187"/>
      <c r="S168" s="187"/>
      <c r="T168" s="188"/>
      <c r="AT168" s="184" t="s">
        <v>207</v>
      </c>
      <c r="AU168" s="184" t="s">
        <v>82</v>
      </c>
      <c r="AV168" s="182" t="s">
        <v>80</v>
      </c>
      <c r="AW168" s="182" t="s">
        <v>35</v>
      </c>
      <c r="AX168" s="182" t="s">
        <v>72</v>
      </c>
      <c r="AY168" s="184" t="s">
        <v>127</v>
      </c>
    </row>
    <row r="169" s="189" customFormat="true" ht="12" hidden="false" customHeight="false" outlineLevel="0" collapsed="false">
      <c r="B169" s="190"/>
      <c r="D169" s="176" t="s">
        <v>207</v>
      </c>
      <c r="E169" s="191"/>
      <c r="F169" s="192" t="s">
        <v>1022</v>
      </c>
      <c r="H169" s="193" t="n">
        <v>2.184</v>
      </c>
      <c r="L169" s="190"/>
      <c r="M169" s="194"/>
      <c r="N169" s="195"/>
      <c r="O169" s="195"/>
      <c r="P169" s="195"/>
      <c r="Q169" s="195"/>
      <c r="R169" s="195"/>
      <c r="S169" s="195"/>
      <c r="T169" s="196"/>
      <c r="AT169" s="191" t="s">
        <v>207</v>
      </c>
      <c r="AU169" s="191" t="s">
        <v>82</v>
      </c>
      <c r="AV169" s="189" t="s">
        <v>82</v>
      </c>
      <c r="AW169" s="189" t="s">
        <v>35</v>
      </c>
      <c r="AX169" s="189" t="s">
        <v>72</v>
      </c>
      <c r="AY169" s="191" t="s">
        <v>127</v>
      </c>
    </row>
    <row r="170" s="189" customFormat="true" ht="12" hidden="false" customHeight="false" outlineLevel="0" collapsed="false">
      <c r="B170" s="190"/>
      <c r="D170" s="176" t="s">
        <v>207</v>
      </c>
      <c r="E170" s="191"/>
      <c r="F170" s="192" t="s">
        <v>1023</v>
      </c>
      <c r="H170" s="193" t="n">
        <v>3.276</v>
      </c>
      <c r="L170" s="190"/>
      <c r="M170" s="194"/>
      <c r="N170" s="195"/>
      <c r="O170" s="195"/>
      <c r="P170" s="195"/>
      <c r="Q170" s="195"/>
      <c r="R170" s="195"/>
      <c r="S170" s="195"/>
      <c r="T170" s="196"/>
      <c r="AT170" s="191" t="s">
        <v>207</v>
      </c>
      <c r="AU170" s="191" t="s">
        <v>82</v>
      </c>
      <c r="AV170" s="189" t="s">
        <v>82</v>
      </c>
      <c r="AW170" s="189" t="s">
        <v>35</v>
      </c>
      <c r="AX170" s="189" t="s">
        <v>72</v>
      </c>
      <c r="AY170" s="191" t="s">
        <v>127</v>
      </c>
    </row>
    <row r="171" s="197" customFormat="true" ht="12" hidden="false" customHeight="false" outlineLevel="0" collapsed="false">
      <c r="B171" s="198"/>
      <c r="D171" s="176" t="s">
        <v>207</v>
      </c>
      <c r="E171" s="199"/>
      <c r="F171" s="200" t="s">
        <v>227</v>
      </c>
      <c r="H171" s="201" t="n">
        <v>5.46</v>
      </c>
      <c r="L171" s="198"/>
      <c r="M171" s="202"/>
      <c r="N171" s="203"/>
      <c r="O171" s="203"/>
      <c r="P171" s="203"/>
      <c r="Q171" s="203"/>
      <c r="R171" s="203"/>
      <c r="S171" s="203"/>
      <c r="T171" s="204"/>
      <c r="AT171" s="199" t="s">
        <v>207</v>
      </c>
      <c r="AU171" s="199" t="s">
        <v>82</v>
      </c>
      <c r="AV171" s="197" t="s">
        <v>146</v>
      </c>
      <c r="AW171" s="197" t="s">
        <v>35</v>
      </c>
      <c r="AX171" s="197" t="s">
        <v>80</v>
      </c>
      <c r="AY171" s="199" t="s">
        <v>127</v>
      </c>
    </row>
    <row r="172" s="26" customFormat="true" ht="16.5" hidden="false" customHeight="true" outlineLevel="0" collapsed="false">
      <c r="B172" s="164"/>
      <c r="C172" s="165" t="s">
        <v>316</v>
      </c>
      <c r="D172" s="165" t="s">
        <v>130</v>
      </c>
      <c r="E172" s="166" t="s">
        <v>347</v>
      </c>
      <c r="F172" s="167" t="s">
        <v>348</v>
      </c>
      <c r="G172" s="168" t="s">
        <v>205</v>
      </c>
      <c r="H172" s="169" t="n">
        <v>0.98</v>
      </c>
      <c r="I172" s="170"/>
      <c r="J172" s="170" t="n">
        <f aca="false">ROUND(I172*H172,2)</f>
        <v>0</v>
      </c>
      <c r="K172" s="167" t="s">
        <v>134</v>
      </c>
      <c r="L172" s="27"/>
      <c r="M172" s="171"/>
      <c r="N172" s="172" t="s">
        <v>43</v>
      </c>
      <c r="O172" s="173" t="n">
        <v>27.275</v>
      </c>
      <c r="P172" s="173" t="n">
        <f aca="false">O172*H172</f>
        <v>26.7295</v>
      </c>
      <c r="Q172" s="173" t="n">
        <v>0.50426</v>
      </c>
      <c r="R172" s="173" t="n">
        <f aca="false">Q172*H172</f>
        <v>0.4941748</v>
      </c>
      <c r="S172" s="173" t="n">
        <v>0</v>
      </c>
      <c r="T172" s="174" t="n">
        <f aca="false">S172*H172</f>
        <v>0</v>
      </c>
      <c r="AR172" s="10" t="s">
        <v>146</v>
      </c>
      <c r="AT172" s="10" t="s">
        <v>130</v>
      </c>
      <c r="AU172" s="10" t="s">
        <v>82</v>
      </c>
      <c r="AY172" s="10" t="s">
        <v>127</v>
      </c>
      <c r="BE172" s="175" t="n">
        <f aca="false">IF(N172="základní",J172,0)</f>
        <v>0</v>
      </c>
      <c r="BF172" s="175" t="n">
        <f aca="false">IF(N172="snížená",J172,0)</f>
        <v>0</v>
      </c>
      <c r="BG172" s="175" t="n">
        <f aca="false">IF(N172="zákl. přenesená",J172,0)</f>
        <v>0</v>
      </c>
      <c r="BH172" s="175" t="n">
        <f aca="false">IF(N172="sníž. přenesená",J172,0)</f>
        <v>0</v>
      </c>
      <c r="BI172" s="175" t="n">
        <f aca="false">IF(N172="nulová",J172,0)</f>
        <v>0</v>
      </c>
      <c r="BJ172" s="10" t="s">
        <v>80</v>
      </c>
      <c r="BK172" s="175" t="n">
        <f aca="false">ROUND(I172*H172,2)</f>
        <v>0</v>
      </c>
      <c r="BL172" s="10" t="s">
        <v>146</v>
      </c>
      <c r="BM172" s="10" t="s">
        <v>1024</v>
      </c>
    </row>
    <row r="173" s="182" customFormat="true" ht="12" hidden="false" customHeight="false" outlineLevel="0" collapsed="false">
      <c r="B173" s="183"/>
      <c r="D173" s="176" t="s">
        <v>207</v>
      </c>
      <c r="E173" s="184"/>
      <c r="F173" s="185" t="s">
        <v>944</v>
      </c>
      <c r="H173" s="184"/>
      <c r="L173" s="183"/>
      <c r="M173" s="186"/>
      <c r="N173" s="187"/>
      <c r="O173" s="187"/>
      <c r="P173" s="187"/>
      <c r="Q173" s="187"/>
      <c r="R173" s="187"/>
      <c r="S173" s="187"/>
      <c r="T173" s="188"/>
      <c r="AT173" s="184" t="s">
        <v>207</v>
      </c>
      <c r="AU173" s="184" t="s">
        <v>82</v>
      </c>
      <c r="AV173" s="182" t="s">
        <v>80</v>
      </c>
      <c r="AW173" s="182" t="s">
        <v>35</v>
      </c>
      <c r="AX173" s="182" t="s">
        <v>72</v>
      </c>
      <c r="AY173" s="184" t="s">
        <v>127</v>
      </c>
    </row>
    <row r="174" s="189" customFormat="true" ht="12" hidden="false" customHeight="false" outlineLevel="0" collapsed="false">
      <c r="B174" s="190"/>
      <c r="D174" s="176" t="s">
        <v>207</v>
      </c>
      <c r="E174" s="191"/>
      <c r="F174" s="192" t="s">
        <v>1025</v>
      </c>
      <c r="H174" s="193" t="n">
        <v>0.18</v>
      </c>
      <c r="L174" s="190"/>
      <c r="M174" s="194"/>
      <c r="N174" s="195"/>
      <c r="O174" s="195"/>
      <c r="P174" s="195"/>
      <c r="Q174" s="195"/>
      <c r="R174" s="195"/>
      <c r="S174" s="195"/>
      <c r="T174" s="196"/>
      <c r="AT174" s="191" t="s">
        <v>207</v>
      </c>
      <c r="AU174" s="191" t="s">
        <v>82</v>
      </c>
      <c r="AV174" s="189" t="s">
        <v>82</v>
      </c>
      <c r="AW174" s="189" t="s">
        <v>35</v>
      </c>
      <c r="AX174" s="189" t="s">
        <v>72</v>
      </c>
      <c r="AY174" s="191" t="s">
        <v>127</v>
      </c>
    </row>
    <row r="175" s="189" customFormat="true" ht="12" hidden="false" customHeight="false" outlineLevel="0" collapsed="false">
      <c r="B175" s="190"/>
      <c r="D175" s="176" t="s">
        <v>207</v>
      </c>
      <c r="E175" s="191"/>
      <c r="F175" s="192" t="s">
        <v>1026</v>
      </c>
      <c r="H175" s="193" t="n">
        <v>0.8</v>
      </c>
      <c r="L175" s="190"/>
      <c r="M175" s="194"/>
      <c r="N175" s="195"/>
      <c r="O175" s="195"/>
      <c r="P175" s="195"/>
      <c r="Q175" s="195"/>
      <c r="R175" s="195"/>
      <c r="S175" s="195"/>
      <c r="T175" s="196"/>
      <c r="AT175" s="191" t="s">
        <v>207</v>
      </c>
      <c r="AU175" s="191" t="s">
        <v>82</v>
      </c>
      <c r="AV175" s="189" t="s">
        <v>82</v>
      </c>
      <c r="AW175" s="189" t="s">
        <v>35</v>
      </c>
      <c r="AX175" s="189" t="s">
        <v>72</v>
      </c>
      <c r="AY175" s="191" t="s">
        <v>127</v>
      </c>
    </row>
    <row r="176" s="197" customFormat="true" ht="12" hidden="false" customHeight="false" outlineLevel="0" collapsed="false">
      <c r="B176" s="198"/>
      <c r="D176" s="176" t="s">
        <v>207</v>
      </c>
      <c r="E176" s="199"/>
      <c r="F176" s="200" t="s">
        <v>227</v>
      </c>
      <c r="H176" s="201" t="n">
        <v>0.98</v>
      </c>
      <c r="L176" s="198"/>
      <c r="M176" s="202"/>
      <c r="N176" s="203"/>
      <c r="O176" s="203"/>
      <c r="P176" s="203"/>
      <c r="Q176" s="203"/>
      <c r="R176" s="203"/>
      <c r="S176" s="203"/>
      <c r="T176" s="204"/>
      <c r="AT176" s="199" t="s">
        <v>207</v>
      </c>
      <c r="AU176" s="199" t="s">
        <v>82</v>
      </c>
      <c r="AV176" s="197" t="s">
        <v>146</v>
      </c>
      <c r="AW176" s="197" t="s">
        <v>35</v>
      </c>
      <c r="AX176" s="197" t="s">
        <v>80</v>
      </c>
      <c r="AY176" s="199" t="s">
        <v>127</v>
      </c>
    </row>
    <row r="177" s="26" customFormat="true" ht="16.5" hidden="false" customHeight="true" outlineLevel="0" collapsed="false">
      <c r="B177" s="164"/>
      <c r="C177" s="205" t="s">
        <v>321</v>
      </c>
      <c r="D177" s="205" t="s">
        <v>228</v>
      </c>
      <c r="E177" s="206" t="s">
        <v>352</v>
      </c>
      <c r="F177" s="207" t="s">
        <v>353</v>
      </c>
      <c r="G177" s="208" t="s">
        <v>218</v>
      </c>
      <c r="H177" s="209" t="n">
        <v>0.432</v>
      </c>
      <c r="I177" s="210"/>
      <c r="J177" s="210" t="n">
        <f aca="false">ROUND(I177*H177,2)</f>
        <v>0</v>
      </c>
      <c r="K177" s="207"/>
      <c r="L177" s="211"/>
      <c r="M177" s="212"/>
      <c r="N177" s="213" t="s">
        <v>43</v>
      </c>
      <c r="O177" s="173" t="n">
        <v>0</v>
      </c>
      <c r="P177" s="173" t="n">
        <f aca="false">O177*H177</f>
        <v>0</v>
      </c>
      <c r="Q177" s="173" t="n">
        <v>1</v>
      </c>
      <c r="R177" s="173" t="n">
        <f aca="false">Q177*H177</f>
        <v>0.432</v>
      </c>
      <c r="S177" s="173" t="n">
        <v>0</v>
      </c>
      <c r="T177" s="174" t="n">
        <f aca="false">S177*H177</f>
        <v>0</v>
      </c>
      <c r="AR177" s="10" t="s">
        <v>168</v>
      </c>
      <c r="AT177" s="10" t="s">
        <v>228</v>
      </c>
      <c r="AU177" s="10" t="s">
        <v>82</v>
      </c>
      <c r="AY177" s="10" t="s">
        <v>127</v>
      </c>
      <c r="BE177" s="175" t="n">
        <f aca="false">IF(N177="základní",J177,0)</f>
        <v>0</v>
      </c>
      <c r="BF177" s="175" t="n">
        <f aca="false">IF(N177="snížená",J177,0)</f>
        <v>0</v>
      </c>
      <c r="BG177" s="175" t="n">
        <f aca="false">IF(N177="zákl. přenesená",J177,0)</f>
        <v>0</v>
      </c>
      <c r="BH177" s="175" t="n">
        <f aca="false">IF(N177="sníž. přenesená",J177,0)</f>
        <v>0</v>
      </c>
      <c r="BI177" s="175" t="n">
        <f aca="false">IF(N177="nulová",J177,0)</f>
        <v>0</v>
      </c>
      <c r="BJ177" s="10" t="s">
        <v>80</v>
      </c>
      <c r="BK177" s="175" t="n">
        <f aca="false">ROUND(I177*H177,2)</f>
        <v>0</v>
      </c>
      <c r="BL177" s="10" t="s">
        <v>146</v>
      </c>
      <c r="BM177" s="10" t="s">
        <v>1027</v>
      </c>
    </row>
    <row r="178" s="189" customFormat="true" ht="12" hidden="false" customHeight="false" outlineLevel="0" collapsed="false">
      <c r="B178" s="190"/>
      <c r="D178" s="176" t="s">
        <v>207</v>
      </c>
      <c r="E178" s="191"/>
      <c r="F178" s="192" t="s">
        <v>1028</v>
      </c>
      <c r="H178" s="193" t="n">
        <v>0.432</v>
      </c>
      <c r="L178" s="190"/>
      <c r="M178" s="194"/>
      <c r="N178" s="195"/>
      <c r="O178" s="195"/>
      <c r="P178" s="195"/>
      <c r="Q178" s="195"/>
      <c r="R178" s="195"/>
      <c r="S178" s="195"/>
      <c r="T178" s="196"/>
      <c r="AT178" s="191" t="s">
        <v>207</v>
      </c>
      <c r="AU178" s="191" t="s">
        <v>82</v>
      </c>
      <c r="AV178" s="189" t="s">
        <v>82</v>
      </c>
      <c r="AW178" s="189" t="s">
        <v>35</v>
      </c>
      <c r="AX178" s="189" t="s">
        <v>80</v>
      </c>
      <c r="AY178" s="191" t="s">
        <v>127</v>
      </c>
    </row>
    <row r="179" s="26" customFormat="true" ht="16.5" hidden="false" customHeight="true" outlineLevel="0" collapsed="false">
      <c r="B179" s="164"/>
      <c r="C179" s="165" t="s">
        <v>328</v>
      </c>
      <c r="D179" s="165" t="s">
        <v>130</v>
      </c>
      <c r="E179" s="166" t="s">
        <v>342</v>
      </c>
      <c r="F179" s="167" t="s">
        <v>343</v>
      </c>
      <c r="G179" s="168" t="s">
        <v>205</v>
      </c>
      <c r="H179" s="169" t="n">
        <v>1.999</v>
      </c>
      <c r="I179" s="170"/>
      <c r="J179" s="170" t="n">
        <f aca="false">ROUND(I179*H179,2)</f>
        <v>0</v>
      </c>
      <c r="K179" s="167" t="s">
        <v>134</v>
      </c>
      <c r="L179" s="27"/>
      <c r="M179" s="171"/>
      <c r="N179" s="172" t="s">
        <v>43</v>
      </c>
      <c r="O179" s="173" t="n">
        <v>37.23</v>
      </c>
      <c r="P179" s="173" t="n">
        <f aca="false">O179*H179</f>
        <v>74.42277</v>
      </c>
      <c r="Q179" s="173" t="n">
        <v>0.50375</v>
      </c>
      <c r="R179" s="173" t="n">
        <f aca="false">Q179*H179</f>
        <v>1.00699625</v>
      </c>
      <c r="S179" s="173" t="n">
        <v>2.5</v>
      </c>
      <c r="T179" s="174" t="n">
        <f aca="false">S179*H179</f>
        <v>4.9975</v>
      </c>
      <c r="AR179" s="10" t="s">
        <v>146</v>
      </c>
      <c r="AT179" s="10" t="s">
        <v>130</v>
      </c>
      <c r="AU179" s="10" t="s">
        <v>82</v>
      </c>
      <c r="AY179" s="10" t="s">
        <v>127</v>
      </c>
      <c r="BE179" s="175" t="n">
        <f aca="false">IF(N179="základní",J179,0)</f>
        <v>0</v>
      </c>
      <c r="BF179" s="175" t="n">
        <f aca="false">IF(N179="snížená",J179,0)</f>
        <v>0</v>
      </c>
      <c r="BG179" s="175" t="n">
        <f aca="false">IF(N179="zákl. přenesená",J179,0)</f>
        <v>0</v>
      </c>
      <c r="BH179" s="175" t="n">
        <f aca="false">IF(N179="sníž. přenesená",J179,0)</f>
        <v>0</v>
      </c>
      <c r="BI179" s="175" t="n">
        <f aca="false">IF(N179="nulová",J179,0)</f>
        <v>0</v>
      </c>
      <c r="BJ179" s="10" t="s">
        <v>80</v>
      </c>
      <c r="BK179" s="175" t="n">
        <f aca="false">ROUND(I179*H179,2)</f>
        <v>0</v>
      </c>
      <c r="BL179" s="10" t="s">
        <v>146</v>
      </c>
      <c r="BM179" s="10" t="s">
        <v>1029</v>
      </c>
    </row>
    <row r="180" s="182" customFormat="true" ht="12" hidden="false" customHeight="false" outlineLevel="0" collapsed="false">
      <c r="B180" s="183"/>
      <c r="D180" s="176" t="s">
        <v>207</v>
      </c>
      <c r="E180" s="184"/>
      <c r="F180" s="185" t="s">
        <v>944</v>
      </c>
      <c r="H180" s="184"/>
      <c r="L180" s="183"/>
      <c r="M180" s="186"/>
      <c r="N180" s="187"/>
      <c r="O180" s="187"/>
      <c r="P180" s="187"/>
      <c r="Q180" s="187"/>
      <c r="R180" s="187"/>
      <c r="S180" s="187"/>
      <c r="T180" s="188"/>
      <c r="AT180" s="184" t="s">
        <v>207</v>
      </c>
      <c r="AU180" s="184" t="s">
        <v>82</v>
      </c>
      <c r="AV180" s="182" t="s">
        <v>80</v>
      </c>
      <c r="AW180" s="182" t="s">
        <v>35</v>
      </c>
      <c r="AX180" s="182" t="s">
        <v>72</v>
      </c>
      <c r="AY180" s="184" t="s">
        <v>127</v>
      </c>
    </row>
    <row r="181" s="189" customFormat="true" ht="12" hidden="false" customHeight="false" outlineLevel="0" collapsed="false">
      <c r="B181" s="190"/>
      <c r="D181" s="176" t="s">
        <v>207</v>
      </c>
      <c r="E181" s="191"/>
      <c r="F181" s="192" t="s">
        <v>1030</v>
      </c>
      <c r="H181" s="193" t="n">
        <v>0.9</v>
      </c>
      <c r="L181" s="190"/>
      <c r="M181" s="194"/>
      <c r="N181" s="195"/>
      <c r="O181" s="195"/>
      <c r="P181" s="195"/>
      <c r="Q181" s="195"/>
      <c r="R181" s="195"/>
      <c r="S181" s="195"/>
      <c r="T181" s="196"/>
      <c r="AT181" s="191" t="s">
        <v>207</v>
      </c>
      <c r="AU181" s="191" t="s">
        <v>82</v>
      </c>
      <c r="AV181" s="189" t="s">
        <v>82</v>
      </c>
      <c r="AW181" s="189" t="s">
        <v>35</v>
      </c>
      <c r="AX181" s="189" t="s">
        <v>72</v>
      </c>
      <c r="AY181" s="191" t="s">
        <v>127</v>
      </c>
    </row>
    <row r="182" s="189" customFormat="true" ht="12" hidden="false" customHeight="false" outlineLevel="0" collapsed="false">
      <c r="B182" s="190"/>
      <c r="D182" s="176" t="s">
        <v>207</v>
      </c>
      <c r="E182" s="191"/>
      <c r="F182" s="192" t="s">
        <v>1031</v>
      </c>
      <c r="H182" s="193" t="n">
        <v>0.099</v>
      </c>
      <c r="L182" s="190"/>
      <c r="M182" s="194"/>
      <c r="N182" s="195"/>
      <c r="O182" s="195"/>
      <c r="P182" s="195"/>
      <c r="Q182" s="195"/>
      <c r="R182" s="195"/>
      <c r="S182" s="195"/>
      <c r="T182" s="196"/>
      <c r="AT182" s="191" t="s">
        <v>207</v>
      </c>
      <c r="AU182" s="191" t="s">
        <v>82</v>
      </c>
      <c r="AV182" s="189" t="s">
        <v>82</v>
      </c>
      <c r="AW182" s="189" t="s">
        <v>35</v>
      </c>
      <c r="AX182" s="189" t="s">
        <v>72</v>
      </c>
      <c r="AY182" s="191" t="s">
        <v>127</v>
      </c>
    </row>
    <row r="183" s="189" customFormat="true" ht="12" hidden="false" customHeight="false" outlineLevel="0" collapsed="false">
      <c r="B183" s="190"/>
      <c r="D183" s="176" t="s">
        <v>207</v>
      </c>
      <c r="E183" s="191"/>
      <c r="F183" s="192" t="s">
        <v>1032</v>
      </c>
      <c r="H183" s="193" t="n">
        <v>1</v>
      </c>
      <c r="L183" s="190"/>
      <c r="M183" s="194"/>
      <c r="N183" s="195"/>
      <c r="O183" s="195"/>
      <c r="P183" s="195"/>
      <c r="Q183" s="195"/>
      <c r="R183" s="195"/>
      <c r="S183" s="195"/>
      <c r="T183" s="196"/>
      <c r="AT183" s="191" t="s">
        <v>207</v>
      </c>
      <c r="AU183" s="191" t="s">
        <v>82</v>
      </c>
      <c r="AV183" s="189" t="s">
        <v>82</v>
      </c>
      <c r="AW183" s="189" t="s">
        <v>35</v>
      </c>
      <c r="AX183" s="189" t="s">
        <v>72</v>
      </c>
      <c r="AY183" s="191" t="s">
        <v>127</v>
      </c>
    </row>
    <row r="184" s="197" customFormat="true" ht="12" hidden="false" customHeight="false" outlineLevel="0" collapsed="false">
      <c r="B184" s="198"/>
      <c r="D184" s="176" t="s">
        <v>207</v>
      </c>
      <c r="E184" s="199"/>
      <c r="F184" s="200" t="s">
        <v>227</v>
      </c>
      <c r="H184" s="201" t="n">
        <v>1.999</v>
      </c>
      <c r="L184" s="198"/>
      <c r="M184" s="202"/>
      <c r="N184" s="203"/>
      <c r="O184" s="203"/>
      <c r="P184" s="203"/>
      <c r="Q184" s="203"/>
      <c r="R184" s="203"/>
      <c r="S184" s="203"/>
      <c r="T184" s="204"/>
      <c r="AT184" s="199" t="s">
        <v>207</v>
      </c>
      <c r="AU184" s="199" t="s">
        <v>82</v>
      </c>
      <c r="AV184" s="197" t="s">
        <v>146</v>
      </c>
      <c r="AW184" s="197" t="s">
        <v>35</v>
      </c>
      <c r="AX184" s="197" t="s">
        <v>80</v>
      </c>
      <c r="AY184" s="199" t="s">
        <v>127</v>
      </c>
    </row>
    <row r="185" s="26" customFormat="true" ht="16.5" hidden="false" customHeight="true" outlineLevel="0" collapsed="false">
      <c r="B185" s="164"/>
      <c r="C185" s="165" t="s">
        <v>333</v>
      </c>
      <c r="D185" s="165" t="s">
        <v>130</v>
      </c>
      <c r="E185" s="166" t="s">
        <v>1033</v>
      </c>
      <c r="F185" s="167" t="s">
        <v>1034</v>
      </c>
      <c r="G185" s="168" t="s">
        <v>257</v>
      </c>
      <c r="H185" s="169" t="n">
        <v>8</v>
      </c>
      <c r="I185" s="170"/>
      <c r="J185" s="170" t="n">
        <f aca="false">ROUND(I185*H185,2)</f>
        <v>0</v>
      </c>
      <c r="K185" s="167"/>
      <c r="L185" s="27"/>
      <c r="M185" s="171"/>
      <c r="N185" s="172" t="s">
        <v>43</v>
      </c>
      <c r="O185" s="173" t="n">
        <v>1.364</v>
      </c>
      <c r="P185" s="173" t="n">
        <f aca="false">O185*H185</f>
        <v>10.912</v>
      </c>
      <c r="Q185" s="173" t="n">
        <v>0.0372</v>
      </c>
      <c r="R185" s="173" t="n">
        <f aca="false">Q185*H185</f>
        <v>0.2976</v>
      </c>
      <c r="S185" s="173" t="n">
        <v>0</v>
      </c>
      <c r="T185" s="174" t="n">
        <f aca="false">S185*H185</f>
        <v>0</v>
      </c>
      <c r="AR185" s="10" t="s">
        <v>146</v>
      </c>
      <c r="AT185" s="10" t="s">
        <v>130</v>
      </c>
      <c r="AU185" s="10" t="s">
        <v>82</v>
      </c>
      <c r="AY185" s="10" t="s">
        <v>127</v>
      </c>
      <c r="BE185" s="175" t="n">
        <f aca="false">IF(N185="základní",J185,0)</f>
        <v>0</v>
      </c>
      <c r="BF185" s="175" t="n">
        <f aca="false">IF(N185="snížená",J185,0)</f>
        <v>0</v>
      </c>
      <c r="BG185" s="175" t="n">
        <f aca="false">IF(N185="zákl. přenesená",J185,0)</f>
        <v>0</v>
      </c>
      <c r="BH185" s="175" t="n">
        <f aca="false">IF(N185="sníž. přenesená",J185,0)</f>
        <v>0</v>
      </c>
      <c r="BI185" s="175" t="n">
        <f aca="false">IF(N185="nulová",J185,0)</f>
        <v>0</v>
      </c>
      <c r="BJ185" s="10" t="s">
        <v>80</v>
      </c>
      <c r="BK185" s="175" t="n">
        <f aca="false">ROUND(I185*H185,2)</f>
        <v>0</v>
      </c>
      <c r="BL185" s="10" t="s">
        <v>146</v>
      </c>
      <c r="BM185" s="10" t="s">
        <v>1035</v>
      </c>
    </row>
    <row r="186" s="182" customFormat="true" ht="12" hidden="false" customHeight="false" outlineLevel="0" collapsed="false">
      <c r="B186" s="183"/>
      <c r="D186" s="176" t="s">
        <v>207</v>
      </c>
      <c r="E186" s="184"/>
      <c r="F186" s="185" t="s">
        <v>944</v>
      </c>
      <c r="H186" s="184"/>
      <c r="L186" s="183"/>
      <c r="M186" s="186"/>
      <c r="N186" s="187"/>
      <c r="O186" s="187"/>
      <c r="P186" s="187"/>
      <c r="Q186" s="187"/>
      <c r="R186" s="187"/>
      <c r="S186" s="187"/>
      <c r="T186" s="188"/>
      <c r="AT186" s="184" t="s">
        <v>207</v>
      </c>
      <c r="AU186" s="184" t="s">
        <v>82</v>
      </c>
      <c r="AV186" s="182" t="s">
        <v>80</v>
      </c>
      <c r="AW186" s="182" t="s">
        <v>35</v>
      </c>
      <c r="AX186" s="182" t="s">
        <v>72</v>
      </c>
      <c r="AY186" s="184" t="s">
        <v>127</v>
      </c>
    </row>
    <row r="187" s="189" customFormat="true" ht="12" hidden="false" customHeight="false" outlineLevel="0" collapsed="false">
      <c r="B187" s="190"/>
      <c r="D187" s="176" t="s">
        <v>207</v>
      </c>
      <c r="E187" s="191"/>
      <c r="F187" s="192" t="s">
        <v>1036</v>
      </c>
      <c r="H187" s="193" t="n">
        <v>8</v>
      </c>
      <c r="L187" s="190"/>
      <c r="M187" s="194"/>
      <c r="N187" s="195"/>
      <c r="O187" s="195"/>
      <c r="P187" s="195"/>
      <c r="Q187" s="195"/>
      <c r="R187" s="195"/>
      <c r="S187" s="195"/>
      <c r="T187" s="196"/>
      <c r="AT187" s="191" t="s">
        <v>207</v>
      </c>
      <c r="AU187" s="191" t="s">
        <v>82</v>
      </c>
      <c r="AV187" s="189" t="s">
        <v>82</v>
      </c>
      <c r="AW187" s="189" t="s">
        <v>35</v>
      </c>
      <c r="AX187" s="189" t="s">
        <v>80</v>
      </c>
      <c r="AY187" s="191" t="s">
        <v>127</v>
      </c>
    </row>
    <row r="188" s="26" customFormat="true" ht="25.5" hidden="false" customHeight="true" outlineLevel="0" collapsed="false">
      <c r="B188" s="164"/>
      <c r="C188" s="165" t="s">
        <v>337</v>
      </c>
      <c r="D188" s="165" t="s">
        <v>130</v>
      </c>
      <c r="E188" s="166" t="s">
        <v>1037</v>
      </c>
      <c r="F188" s="167" t="s">
        <v>1038</v>
      </c>
      <c r="G188" s="168" t="s">
        <v>279</v>
      </c>
      <c r="H188" s="169" t="n">
        <v>6.3</v>
      </c>
      <c r="I188" s="170"/>
      <c r="J188" s="170" t="n">
        <f aca="false">ROUND(I188*H188,2)</f>
        <v>0</v>
      </c>
      <c r="K188" s="167" t="s">
        <v>134</v>
      </c>
      <c r="L188" s="27"/>
      <c r="M188" s="171"/>
      <c r="N188" s="172" t="s">
        <v>43</v>
      </c>
      <c r="O188" s="173" t="n">
        <v>2.365</v>
      </c>
      <c r="P188" s="173" t="n">
        <f aca="false">O188*H188</f>
        <v>14.8995</v>
      </c>
      <c r="Q188" s="173" t="n">
        <v>0.0004</v>
      </c>
      <c r="R188" s="173" t="n">
        <f aca="false">Q188*H188</f>
        <v>0.00252</v>
      </c>
      <c r="S188" s="173" t="n">
        <v>0.001</v>
      </c>
      <c r="T188" s="174" t="n">
        <f aca="false">S188*H188</f>
        <v>0.0063</v>
      </c>
      <c r="AR188" s="10" t="s">
        <v>146</v>
      </c>
      <c r="AT188" s="10" t="s">
        <v>130</v>
      </c>
      <c r="AU188" s="10" t="s">
        <v>82</v>
      </c>
      <c r="AY188" s="10" t="s">
        <v>127</v>
      </c>
      <c r="BE188" s="175" t="n">
        <f aca="false">IF(N188="základní",J188,0)</f>
        <v>0</v>
      </c>
      <c r="BF188" s="175" t="n">
        <f aca="false">IF(N188="snížená",J188,0)</f>
        <v>0</v>
      </c>
      <c r="BG188" s="175" t="n">
        <f aca="false">IF(N188="zákl. přenesená",J188,0)</f>
        <v>0</v>
      </c>
      <c r="BH188" s="175" t="n">
        <f aca="false">IF(N188="sníž. přenesená",J188,0)</f>
        <v>0</v>
      </c>
      <c r="BI188" s="175" t="n">
        <f aca="false">IF(N188="nulová",J188,0)</f>
        <v>0</v>
      </c>
      <c r="BJ188" s="10" t="s">
        <v>80</v>
      </c>
      <c r="BK188" s="175" t="n">
        <f aca="false">ROUND(I188*H188,2)</f>
        <v>0</v>
      </c>
      <c r="BL188" s="10" t="s">
        <v>146</v>
      </c>
      <c r="BM188" s="10" t="s">
        <v>1039</v>
      </c>
    </row>
    <row r="189" s="182" customFormat="true" ht="12" hidden="false" customHeight="false" outlineLevel="0" collapsed="false">
      <c r="B189" s="183"/>
      <c r="D189" s="176" t="s">
        <v>207</v>
      </c>
      <c r="E189" s="184"/>
      <c r="F189" s="185" t="s">
        <v>944</v>
      </c>
      <c r="H189" s="184"/>
      <c r="L189" s="183"/>
      <c r="M189" s="186"/>
      <c r="N189" s="187"/>
      <c r="O189" s="187"/>
      <c r="P189" s="187"/>
      <c r="Q189" s="187"/>
      <c r="R189" s="187"/>
      <c r="S189" s="187"/>
      <c r="T189" s="188"/>
      <c r="AT189" s="184" t="s">
        <v>207</v>
      </c>
      <c r="AU189" s="184" t="s">
        <v>82</v>
      </c>
      <c r="AV189" s="182" t="s">
        <v>80</v>
      </c>
      <c r="AW189" s="182" t="s">
        <v>35</v>
      </c>
      <c r="AX189" s="182" t="s">
        <v>72</v>
      </c>
      <c r="AY189" s="184" t="s">
        <v>127</v>
      </c>
    </row>
    <row r="190" s="189" customFormat="true" ht="12" hidden="false" customHeight="false" outlineLevel="0" collapsed="false">
      <c r="B190" s="190"/>
      <c r="D190" s="176" t="s">
        <v>207</v>
      </c>
      <c r="E190" s="191"/>
      <c r="F190" s="192" t="s">
        <v>1040</v>
      </c>
      <c r="H190" s="193" t="n">
        <v>6.3</v>
      </c>
      <c r="L190" s="190"/>
      <c r="M190" s="194"/>
      <c r="N190" s="195"/>
      <c r="O190" s="195"/>
      <c r="P190" s="195"/>
      <c r="Q190" s="195"/>
      <c r="R190" s="195"/>
      <c r="S190" s="195"/>
      <c r="T190" s="196"/>
      <c r="AT190" s="191" t="s">
        <v>207</v>
      </c>
      <c r="AU190" s="191" t="s">
        <v>82</v>
      </c>
      <c r="AV190" s="189" t="s">
        <v>82</v>
      </c>
      <c r="AW190" s="189" t="s">
        <v>35</v>
      </c>
      <c r="AX190" s="189" t="s">
        <v>80</v>
      </c>
      <c r="AY190" s="191" t="s">
        <v>127</v>
      </c>
    </row>
    <row r="191" s="26" customFormat="true" ht="25.5" hidden="false" customHeight="true" outlineLevel="0" collapsed="false">
      <c r="B191" s="164"/>
      <c r="C191" s="165" t="s">
        <v>341</v>
      </c>
      <c r="D191" s="165" t="s">
        <v>130</v>
      </c>
      <c r="E191" s="166" t="s">
        <v>1041</v>
      </c>
      <c r="F191" s="167" t="s">
        <v>1042</v>
      </c>
      <c r="G191" s="168" t="s">
        <v>279</v>
      </c>
      <c r="H191" s="169" t="n">
        <v>6.3</v>
      </c>
      <c r="I191" s="170"/>
      <c r="J191" s="170" t="n">
        <f aca="false">ROUND(I191*H191,2)</f>
        <v>0</v>
      </c>
      <c r="K191" s="167" t="s">
        <v>134</v>
      </c>
      <c r="L191" s="27"/>
      <c r="M191" s="171"/>
      <c r="N191" s="172" t="s">
        <v>43</v>
      </c>
      <c r="O191" s="173" t="n">
        <v>3.098</v>
      </c>
      <c r="P191" s="173" t="n">
        <f aca="false">O191*H191</f>
        <v>19.5174</v>
      </c>
      <c r="Q191" s="173" t="n">
        <v>0.00104</v>
      </c>
      <c r="R191" s="173" t="n">
        <f aca="false">Q191*H191</f>
        <v>0.006552</v>
      </c>
      <c r="S191" s="173" t="n">
        <v>0.002</v>
      </c>
      <c r="T191" s="174" t="n">
        <f aca="false">S191*H191</f>
        <v>0.0126</v>
      </c>
      <c r="AR191" s="10" t="s">
        <v>146</v>
      </c>
      <c r="AT191" s="10" t="s">
        <v>130</v>
      </c>
      <c r="AU191" s="10" t="s">
        <v>82</v>
      </c>
      <c r="AY191" s="10" t="s">
        <v>127</v>
      </c>
      <c r="BE191" s="175" t="n">
        <f aca="false">IF(N191="základní",J191,0)</f>
        <v>0</v>
      </c>
      <c r="BF191" s="175" t="n">
        <f aca="false">IF(N191="snížená",J191,0)</f>
        <v>0</v>
      </c>
      <c r="BG191" s="175" t="n">
        <f aca="false">IF(N191="zákl. přenesená",J191,0)</f>
        <v>0</v>
      </c>
      <c r="BH191" s="175" t="n">
        <f aca="false">IF(N191="sníž. přenesená",J191,0)</f>
        <v>0</v>
      </c>
      <c r="BI191" s="175" t="n">
        <f aca="false">IF(N191="nulová",J191,0)</f>
        <v>0</v>
      </c>
      <c r="BJ191" s="10" t="s">
        <v>80</v>
      </c>
      <c r="BK191" s="175" t="n">
        <f aca="false">ROUND(I191*H191,2)</f>
        <v>0</v>
      </c>
      <c r="BL191" s="10" t="s">
        <v>146</v>
      </c>
      <c r="BM191" s="10" t="s">
        <v>1043</v>
      </c>
    </row>
    <row r="192" s="182" customFormat="true" ht="12" hidden="false" customHeight="false" outlineLevel="0" collapsed="false">
      <c r="B192" s="183"/>
      <c r="D192" s="176" t="s">
        <v>207</v>
      </c>
      <c r="E192" s="184"/>
      <c r="F192" s="185" t="s">
        <v>944</v>
      </c>
      <c r="H192" s="184"/>
      <c r="L192" s="183"/>
      <c r="M192" s="186"/>
      <c r="N192" s="187"/>
      <c r="O192" s="187"/>
      <c r="P192" s="187"/>
      <c r="Q192" s="187"/>
      <c r="R192" s="187"/>
      <c r="S192" s="187"/>
      <c r="T192" s="188"/>
      <c r="AT192" s="184" t="s">
        <v>207</v>
      </c>
      <c r="AU192" s="184" t="s">
        <v>82</v>
      </c>
      <c r="AV192" s="182" t="s">
        <v>80</v>
      </c>
      <c r="AW192" s="182" t="s">
        <v>35</v>
      </c>
      <c r="AX192" s="182" t="s">
        <v>72</v>
      </c>
      <c r="AY192" s="184" t="s">
        <v>127</v>
      </c>
    </row>
    <row r="193" s="189" customFormat="true" ht="12" hidden="false" customHeight="false" outlineLevel="0" collapsed="false">
      <c r="B193" s="190"/>
      <c r="D193" s="176" t="s">
        <v>207</v>
      </c>
      <c r="E193" s="191"/>
      <c r="F193" s="192" t="s">
        <v>1044</v>
      </c>
      <c r="H193" s="193" t="n">
        <v>6.3</v>
      </c>
      <c r="L193" s="190"/>
      <c r="M193" s="194"/>
      <c r="N193" s="195"/>
      <c r="O193" s="195"/>
      <c r="P193" s="195"/>
      <c r="Q193" s="195"/>
      <c r="R193" s="195"/>
      <c r="S193" s="195"/>
      <c r="T193" s="196"/>
      <c r="AT193" s="191" t="s">
        <v>207</v>
      </c>
      <c r="AU193" s="191" t="s">
        <v>82</v>
      </c>
      <c r="AV193" s="189" t="s">
        <v>82</v>
      </c>
      <c r="AW193" s="189" t="s">
        <v>35</v>
      </c>
      <c r="AX193" s="189" t="s">
        <v>80</v>
      </c>
      <c r="AY193" s="191" t="s">
        <v>127</v>
      </c>
    </row>
    <row r="194" s="26" customFormat="true" ht="16.5" hidden="false" customHeight="true" outlineLevel="0" collapsed="false">
      <c r="B194" s="164"/>
      <c r="C194" s="205" t="s">
        <v>346</v>
      </c>
      <c r="D194" s="205" t="s">
        <v>228</v>
      </c>
      <c r="E194" s="206" t="s">
        <v>1045</v>
      </c>
      <c r="F194" s="207" t="s">
        <v>1046</v>
      </c>
      <c r="G194" s="208" t="s">
        <v>240</v>
      </c>
      <c r="H194" s="209" t="n">
        <v>84</v>
      </c>
      <c r="I194" s="210"/>
      <c r="J194" s="210" t="n">
        <f aca="false">ROUND(I194*H194,2)</f>
        <v>0</v>
      </c>
      <c r="K194" s="207"/>
      <c r="L194" s="211"/>
      <c r="M194" s="212"/>
      <c r="N194" s="213" t="s">
        <v>43</v>
      </c>
      <c r="O194" s="173" t="n">
        <v>0</v>
      </c>
      <c r="P194" s="173" t="n">
        <f aca="false">O194*H194</f>
        <v>0</v>
      </c>
      <c r="Q194" s="173" t="n">
        <v>0.00204</v>
      </c>
      <c r="R194" s="173" t="n">
        <f aca="false">Q194*H194</f>
        <v>0.17136</v>
      </c>
      <c r="S194" s="173" t="n">
        <v>0</v>
      </c>
      <c r="T194" s="174" t="n">
        <f aca="false">S194*H194</f>
        <v>0</v>
      </c>
      <c r="AR194" s="10" t="s">
        <v>168</v>
      </c>
      <c r="AT194" s="10" t="s">
        <v>228</v>
      </c>
      <c r="AU194" s="10" t="s">
        <v>82</v>
      </c>
      <c r="AY194" s="10" t="s">
        <v>127</v>
      </c>
      <c r="BE194" s="175" t="n">
        <f aca="false">IF(N194="základní",J194,0)</f>
        <v>0</v>
      </c>
      <c r="BF194" s="175" t="n">
        <f aca="false">IF(N194="snížená",J194,0)</f>
        <v>0</v>
      </c>
      <c r="BG194" s="175" t="n">
        <f aca="false">IF(N194="zákl. přenesená",J194,0)</f>
        <v>0</v>
      </c>
      <c r="BH194" s="175" t="n">
        <f aca="false">IF(N194="sníž. přenesená",J194,0)</f>
        <v>0</v>
      </c>
      <c r="BI194" s="175" t="n">
        <f aca="false">IF(N194="nulová",J194,0)</f>
        <v>0</v>
      </c>
      <c r="BJ194" s="10" t="s">
        <v>80</v>
      </c>
      <c r="BK194" s="175" t="n">
        <f aca="false">ROUND(I194*H194,2)</f>
        <v>0</v>
      </c>
      <c r="BL194" s="10" t="s">
        <v>146</v>
      </c>
      <c r="BM194" s="10" t="s">
        <v>1047</v>
      </c>
    </row>
    <row r="195" s="26" customFormat="true" ht="16.5" hidden="false" customHeight="true" outlineLevel="0" collapsed="false">
      <c r="B195" s="164"/>
      <c r="C195" s="165" t="s">
        <v>351</v>
      </c>
      <c r="D195" s="165" t="s">
        <v>130</v>
      </c>
      <c r="E195" s="166" t="s">
        <v>1048</v>
      </c>
      <c r="F195" s="167" t="s">
        <v>1049</v>
      </c>
      <c r="G195" s="168" t="s">
        <v>279</v>
      </c>
      <c r="H195" s="169" t="n">
        <v>11</v>
      </c>
      <c r="I195" s="170"/>
      <c r="J195" s="170" t="n">
        <f aca="false">ROUND(I195*H195,2)</f>
        <v>0</v>
      </c>
      <c r="K195" s="167"/>
      <c r="L195" s="27"/>
      <c r="M195" s="171"/>
      <c r="N195" s="172" t="s">
        <v>43</v>
      </c>
      <c r="O195" s="173" t="n">
        <v>2.384</v>
      </c>
      <c r="P195" s="173" t="n">
        <f aca="false">O195*H195</f>
        <v>26.224</v>
      </c>
      <c r="Q195" s="173" t="n">
        <v>0.01514</v>
      </c>
      <c r="R195" s="173" t="n">
        <f aca="false">Q195*H195</f>
        <v>0.16654</v>
      </c>
      <c r="S195" s="173" t="n">
        <v>0</v>
      </c>
      <c r="T195" s="174" t="n">
        <f aca="false">S195*H195</f>
        <v>0</v>
      </c>
      <c r="AR195" s="10" t="s">
        <v>146</v>
      </c>
      <c r="AT195" s="10" t="s">
        <v>130</v>
      </c>
      <c r="AU195" s="10" t="s">
        <v>82</v>
      </c>
      <c r="AY195" s="10" t="s">
        <v>127</v>
      </c>
      <c r="BE195" s="175" t="n">
        <f aca="false">IF(N195="základní",J195,0)</f>
        <v>0</v>
      </c>
      <c r="BF195" s="175" t="n">
        <f aca="false">IF(N195="snížená",J195,0)</f>
        <v>0</v>
      </c>
      <c r="BG195" s="175" t="n">
        <f aca="false">IF(N195="zákl. přenesená",J195,0)</f>
        <v>0</v>
      </c>
      <c r="BH195" s="175" t="n">
        <f aca="false">IF(N195="sníž. přenesená",J195,0)</f>
        <v>0</v>
      </c>
      <c r="BI195" s="175" t="n">
        <f aca="false">IF(N195="nulová",J195,0)</f>
        <v>0</v>
      </c>
      <c r="BJ195" s="10" t="s">
        <v>80</v>
      </c>
      <c r="BK195" s="175" t="n">
        <f aca="false">ROUND(I195*H195,2)</f>
        <v>0</v>
      </c>
      <c r="BL195" s="10" t="s">
        <v>146</v>
      </c>
      <c r="BM195" s="10" t="s">
        <v>1050</v>
      </c>
    </row>
    <row r="196" s="26" customFormat="true" ht="24" hidden="false" customHeight="false" outlineLevel="0" collapsed="false">
      <c r="B196" s="27"/>
      <c r="D196" s="176" t="s">
        <v>140</v>
      </c>
      <c r="F196" s="177" t="s">
        <v>1051</v>
      </c>
      <c r="L196" s="27"/>
      <c r="M196" s="178"/>
      <c r="N196" s="28"/>
      <c r="O196" s="28"/>
      <c r="P196" s="28"/>
      <c r="Q196" s="28"/>
      <c r="R196" s="28"/>
      <c r="S196" s="28"/>
      <c r="T196" s="67"/>
      <c r="AT196" s="10" t="s">
        <v>140</v>
      </c>
      <c r="AU196" s="10" t="s">
        <v>82</v>
      </c>
    </row>
    <row r="197" s="182" customFormat="true" ht="12" hidden="false" customHeight="false" outlineLevel="0" collapsed="false">
      <c r="B197" s="183"/>
      <c r="D197" s="176" t="s">
        <v>207</v>
      </c>
      <c r="E197" s="184"/>
      <c r="F197" s="185" t="s">
        <v>944</v>
      </c>
      <c r="H197" s="184"/>
      <c r="L197" s="183"/>
      <c r="M197" s="186"/>
      <c r="N197" s="187"/>
      <c r="O197" s="187"/>
      <c r="P197" s="187"/>
      <c r="Q197" s="187"/>
      <c r="R197" s="187"/>
      <c r="S197" s="187"/>
      <c r="T197" s="188"/>
      <c r="AT197" s="184" t="s">
        <v>207</v>
      </c>
      <c r="AU197" s="184" t="s">
        <v>82</v>
      </c>
      <c r="AV197" s="182" t="s">
        <v>80</v>
      </c>
      <c r="AW197" s="182" t="s">
        <v>35</v>
      </c>
      <c r="AX197" s="182" t="s">
        <v>72</v>
      </c>
      <c r="AY197" s="184" t="s">
        <v>127</v>
      </c>
    </row>
    <row r="198" s="189" customFormat="true" ht="12" hidden="false" customHeight="false" outlineLevel="0" collapsed="false">
      <c r="B198" s="190"/>
      <c r="D198" s="176" t="s">
        <v>207</v>
      </c>
      <c r="E198" s="191"/>
      <c r="F198" s="192" t="s">
        <v>1052</v>
      </c>
      <c r="H198" s="193" t="n">
        <v>8</v>
      </c>
      <c r="L198" s="190"/>
      <c r="M198" s="194"/>
      <c r="N198" s="195"/>
      <c r="O198" s="195"/>
      <c r="P198" s="195"/>
      <c r="Q198" s="195"/>
      <c r="R198" s="195"/>
      <c r="S198" s="195"/>
      <c r="T198" s="196"/>
      <c r="AT198" s="191" t="s">
        <v>207</v>
      </c>
      <c r="AU198" s="191" t="s">
        <v>82</v>
      </c>
      <c r="AV198" s="189" t="s">
        <v>82</v>
      </c>
      <c r="AW198" s="189" t="s">
        <v>35</v>
      </c>
      <c r="AX198" s="189" t="s">
        <v>72</v>
      </c>
      <c r="AY198" s="191" t="s">
        <v>127</v>
      </c>
    </row>
    <row r="199" s="189" customFormat="true" ht="12" hidden="false" customHeight="false" outlineLevel="0" collapsed="false">
      <c r="B199" s="190"/>
      <c r="D199" s="176" t="s">
        <v>207</v>
      </c>
      <c r="E199" s="191"/>
      <c r="F199" s="192" t="s">
        <v>1053</v>
      </c>
      <c r="H199" s="193" t="n">
        <v>3</v>
      </c>
      <c r="L199" s="190"/>
      <c r="M199" s="194"/>
      <c r="N199" s="195"/>
      <c r="O199" s="195"/>
      <c r="P199" s="195"/>
      <c r="Q199" s="195"/>
      <c r="R199" s="195"/>
      <c r="S199" s="195"/>
      <c r="T199" s="196"/>
      <c r="AT199" s="191" t="s">
        <v>207</v>
      </c>
      <c r="AU199" s="191" t="s">
        <v>82</v>
      </c>
      <c r="AV199" s="189" t="s">
        <v>82</v>
      </c>
      <c r="AW199" s="189" t="s">
        <v>35</v>
      </c>
      <c r="AX199" s="189" t="s">
        <v>72</v>
      </c>
      <c r="AY199" s="191" t="s">
        <v>127</v>
      </c>
    </row>
    <row r="200" s="197" customFormat="true" ht="12" hidden="false" customHeight="false" outlineLevel="0" collapsed="false">
      <c r="B200" s="198"/>
      <c r="D200" s="176" t="s">
        <v>207</v>
      </c>
      <c r="E200" s="199"/>
      <c r="F200" s="200" t="s">
        <v>227</v>
      </c>
      <c r="H200" s="201" t="n">
        <v>11</v>
      </c>
      <c r="L200" s="198"/>
      <c r="M200" s="202"/>
      <c r="N200" s="203"/>
      <c r="O200" s="203"/>
      <c r="P200" s="203"/>
      <c r="Q200" s="203"/>
      <c r="R200" s="203"/>
      <c r="S200" s="203"/>
      <c r="T200" s="204"/>
      <c r="AT200" s="199" t="s">
        <v>207</v>
      </c>
      <c r="AU200" s="199" t="s">
        <v>82</v>
      </c>
      <c r="AV200" s="197" t="s">
        <v>146</v>
      </c>
      <c r="AW200" s="197" t="s">
        <v>35</v>
      </c>
      <c r="AX200" s="197" t="s">
        <v>80</v>
      </c>
      <c r="AY200" s="199" t="s">
        <v>127</v>
      </c>
    </row>
    <row r="201" s="26" customFormat="true" ht="38.25" hidden="false" customHeight="true" outlineLevel="0" collapsed="false">
      <c r="B201" s="164"/>
      <c r="C201" s="165" t="s">
        <v>356</v>
      </c>
      <c r="D201" s="165" t="s">
        <v>130</v>
      </c>
      <c r="E201" s="166" t="s">
        <v>1054</v>
      </c>
      <c r="F201" s="167" t="s">
        <v>1055</v>
      </c>
      <c r="G201" s="168" t="s">
        <v>240</v>
      </c>
      <c r="H201" s="169" t="n">
        <v>1</v>
      </c>
      <c r="I201" s="170"/>
      <c r="J201" s="170" t="n">
        <f aca="false">ROUND(I201*H201,2)</f>
        <v>0</v>
      </c>
      <c r="K201" s="167"/>
      <c r="L201" s="27"/>
      <c r="M201" s="171"/>
      <c r="N201" s="172" t="s">
        <v>43</v>
      </c>
      <c r="O201" s="173" t="n">
        <v>0</v>
      </c>
      <c r="P201" s="173" t="n">
        <f aca="false">O201*H201</f>
        <v>0</v>
      </c>
      <c r="Q201" s="173" t="n">
        <v>0</v>
      </c>
      <c r="R201" s="173" t="n">
        <f aca="false">Q201*H201</f>
        <v>0</v>
      </c>
      <c r="S201" s="173" t="n">
        <v>0</v>
      </c>
      <c r="T201" s="174" t="n">
        <f aca="false">S201*H201</f>
        <v>0</v>
      </c>
      <c r="AR201" s="10" t="s">
        <v>146</v>
      </c>
      <c r="AT201" s="10" t="s">
        <v>130</v>
      </c>
      <c r="AU201" s="10" t="s">
        <v>82</v>
      </c>
      <c r="AY201" s="10" t="s">
        <v>127</v>
      </c>
      <c r="BE201" s="175" t="n">
        <f aca="false">IF(N201="základní",J201,0)</f>
        <v>0</v>
      </c>
      <c r="BF201" s="175" t="n">
        <f aca="false">IF(N201="snížená",J201,0)</f>
        <v>0</v>
      </c>
      <c r="BG201" s="175" t="n">
        <f aca="false">IF(N201="zákl. přenesená",J201,0)</f>
        <v>0</v>
      </c>
      <c r="BH201" s="175" t="n">
        <f aca="false">IF(N201="sníž. přenesená",J201,0)</f>
        <v>0</v>
      </c>
      <c r="BI201" s="175" t="n">
        <f aca="false">IF(N201="nulová",J201,0)</f>
        <v>0</v>
      </c>
      <c r="BJ201" s="10" t="s">
        <v>80</v>
      </c>
      <c r="BK201" s="175" t="n">
        <f aca="false">ROUND(I201*H201,2)</f>
        <v>0</v>
      </c>
      <c r="BL201" s="10" t="s">
        <v>146</v>
      </c>
      <c r="BM201" s="10" t="s">
        <v>1056</v>
      </c>
    </row>
    <row r="202" s="182" customFormat="true" ht="12" hidden="false" customHeight="false" outlineLevel="0" collapsed="false">
      <c r="B202" s="183"/>
      <c r="D202" s="176" t="s">
        <v>207</v>
      </c>
      <c r="E202" s="184"/>
      <c r="F202" s="185" t="s">
        <v>944</v>
      </c>
      <c r="H202" s="184"/>
      <c r="L202" s="183"/>
      <c r="M202" s="186"/>
      <c r="N202" s="187"/>
      <c r="O202" s="187"/>
      <c r="P202" s="187"/>
      <c r="Q202" s="187"/>
      <c r="R202" s="187"/>
      <c r="S202" s="187"/>
      <c r="T202" s="188"/>
      <c r="AT202" s="184" t="s">
        <v>207</v>
      </c>
      <c r="AU202" s="184" t="s">
        <v>82</v>
      </c>
      <c r="AV202" s="182" t="s">
        <v>80</v>
      </c>
      <c r="AW202" s="182" t="s">
        <v>35</v>
      </c>
      <c r="AX202" s="182" t="s">
        <v>72</v>
      </c>
      <c r="AY202" s="184" t="s">
        <v>127</v>
      </c>
    </row>
    <row r="203" s="189" customFormat="true" ht="12" hidden="false" customHeight="false" outlineLevel="0" collapsed="false">
      <c r="B203" s="190"/>
      <c r="D203" s="176" t="s">
        <v>207</v>
      </c>
      <c r="E203" s="191"/>
      <c r="F203" s="192" t="s">
        <v>1057</v>
      </c>
      <c r="H203" s="193" t="n">
        <v>1</v>
      </c>
      <c r="L203" s="190"/>
      <c r="M203" s="194"/>
      <c r="N203" s="195"/>
      <c r="O203" s="195"/>
      <c r="P203" s="195"/>
      <c r="Q203" s="195"/>
      <c r="R203" s="195"/>
      <c r="S203" s="195"/>
      <c r="T203" s="196"/>
      <c r="AT203" s="191" t="s">
        <v>207</v>
      </c>
      <c r="AU203" s="191" t="s">
        <v>82</v>
      </c>
      <c r="AV203" s="189" t="s">
        <v>82</v>
      </c>
      <c r="AW203" s="189" t="s">
        <v>35</v>
      </c>
      <c r="AX203" s="189" t="s">
        <v>80</v>
      </c>
      <c r="AY203" s="191" t="s">
        <v>127</v>
      </c>
    </row>
    <row r="204" s="151" customFormat="true" ht="29.85" hidden="false" customHeight="true" outlineLevel="0" collapsed="false">
      <c r="B204" s="152"/>
      <c r="D204" s="153" t="s">
        <v>71</v>
      </c>
      <c r="E204" s="162" t="s">
        <v>361</v>
      </c>
      <c r="F204" s="162" t="s">
        <v>362</v>
      </c>
      <c r="J204" s="163" t="n">
        <f aca="false">BK204</f>
        <v>0</v>
      </c>
      <c r="L204" s="152"/>
      <c r="M204" s="156"/>
      <c r="N204" s="157"/>
      <c r="O204" s="157"/>
      <c r="P204" s="158" t="n">
        <f aca="false">SUM(P205:P236)</f>
        <v>153.224</v>
      </c>
      <c r="Q204" s="157"/>
      <c r="R204" s="158" t="n">
        <f aca="false">SUM(R205:R236)</f>
        <v>1.0208</v>
      </c>
      <c r="S204" s="157"/>
      <c r="T204" s="159" t="n">
        <f aca="false">SUM(T205:T236)</f>
        <v>0</v>
      </c>
      <c r="AR204" s="153" t="s">
        <v>80</v>
      </c>
      <c r="AT204" s="160" t="s">
        <v>71</v>
      </c>
      <c r="AU204" s="160" t="s">
        <v>80</v>
      </c>
      <c r="AY204" s="153" t="s">
        <v>127</v>
      </c>
      <c r="BK204" s="161" t="n">
        <f aca="false">SUM(BK205:BK236)</f>
        <v>0</v>
      </c>
    </row>
    <row r="205" s="26" customFormat="true" ht="16.5" hidden="false" customHeight="true" outlineLevel="0" collapsed="false">
      <c r="B205" s="164"/>
      <c r="C205" s="165" t="s">
        <v>363</v>
      </c>
      <c r="D205" s="165" t="s">
        <v>130</v>
      </c>
      <c r="E205" s="166" t="s">
        <v>364</v>
      </c>
      <c r="F205" s="167" t="s">
        <v>365</v>
      </c>
      <c r="G205" s="168" t="s">
        <v>257</v>
      </c>
      <c r="H205" s="169" t="n">
        <v>99</v>
      </c>
      <c r="I205" s="170"/>
      <c r="J205" s="170" t="n">
        <f aca="false">ROUND(I205*H205,2)</f>
        <v>0</v>
      </c>
      <c r="K205" s="167" t="s">
        <v>134</v>
      </c>
      <c r="L205" s="27"/>
      <c r="M205" s="171"/>
      <c r="N205" s="172" t="s">
        <v>43</v>
      </c>
      <c r="O205" s="173" t="n">
        <v>0.46</v>
      </c>
      <c r="P205" s="173" t="n">
        <f aca="false">O205*H205</f>
        <v>45.54</v>
      </c>
      <c r="Q205" s="173" t="n">
        <v>0</v>
      </c>
      <c r="R205" s="173" t="n">
        <f aca="false">Q205*H205</f>
        <v>0</v>
      </c>
      <c r="S205" s="173" t="n">
        <v>0</v>
      </c>
      <c r="T205" s="174" t="n">
        <f aca="false">S205*H205</f>
        <v>0</v>
      </c>
      <c r="AR205" s="10" t="s">
        <v>146</v>
      </c>
      <c r="AT205" s="10" t="s">
        <v>130</v>
      </c>
      <c r="AU205" s="10" t="s">
        <v>82</v>
      </c>
      <c r="AY205" s="10" t="s">
        <v>127</v>
      </c>
      <c r="BE205" s="175" t="n">
        <f aca="false">IF(N205="základní",J205,0)</f>
        <v>0</v>
      </c>
      <c r="BF205" s="175" t="n">
        <f aca="false">IF(N205="snížená",J205,0)</f>
        <v>0</v>
      </c>
      <c r="BG205" s="175" t="n">
        <f aca="false">IF(N205="zákl. přenesená",J205,0)</f>
        <v>0</v>
      </c>
      <c r="BH205" s="175" t="n">
        <f aca="false">IF(N205="sníž. přenesená",J205,0)</f>
        <v>0</v>
      </c>
      <c r="BI205" s="175" t="n">
        <f aca="false">IF(N205="nulová",J205,0)</f>
        <v>0</v>
      </c>
      <c r="BJ205" s="10" t="s">
        <v>80</v>
      </c>
      <c r="BK205" s="175" t="n">
        <f aca="false">ROUND(I205*H205,2)</f>
        <v>0</v>
      </c>
      <c r="BL205" s="10" t="s">
        <v>146</v>
      </c>
      <c r="BM205" s="10" t="s">
        <v>1058</v>
      </c>
    </row>
    <row r="206" s="182" customFormat="true" ht="12" hidden="false" customHeight="false" outlineLevel="0" collapsed="false">
      <c r="B206" s="183"/>
      <c r="D206" s="176" t="s">
        <v>207</v>
      </c>
      <c r="E206" s="184"/>
      <c r="F206" s="185" t="s">
        <v>944</v>
      </c>
      <c r="H206" s="184"/>
      <c r="L206" s="183"/>
      <c r="M206" s="186"/>
      <c r="N206" s="187"/>
      <c r="O206" s="187"/>
      <c r="P206" s="187"/>
      <c r="Q206" s="187"/>
      <c r="R206" s="187"/>
      <c r="S206" s="187"/>
      <c r="T206" s="188"/>
      <c r="AT206" s="184" t="s">
        <v>207</v>
      </c>
      <c r="AU206" s="184" t="s">
        <v>82</v>
      </c>
      <c r="AV206" s="182" t="s">
        <v>80</v>
      </c>
      <c r="AW206" s="182" t="s">
        <v>35</v>
      </c>
      <c r="AX206" s="182" t="s">
        <v>72</v>
      </c>
      <c r="AY206" s="184" t="s">
        <v>127</v>
      </c>
    </row>
    <row r="207" s="189" customFormat="true" ht="12" hidden="false" customHeight="false" outlineLevel="0" collapsed="false">
      <c r="B207" s="190"/>
      <c r="D207" s="176" t="s">
        <v>207</v>
      </c>
      <c r="E207" s="191"/>
      <c r="F207" s="192" t="s">
        <v>1059</v>
      </c>
      <c r="H207" s="193" t="n">
        <v>99</v>
      </c>
      <c r="L207" s="190"/>
      <c r="M207" s="194"/>
      <c r="N207" s="195"/>
      <c r="O207" s="195"/>
      <c r="P207" s="195"/>
      <c r="Q207" s="195"/>
      <c r="R207" s="195"/>
      <c r="S207" s="195"/>
      <c r="T207" s="196"/>
      <c r="AT207" s="191" t="s">
        <v>207</v>
      </c>
      <c r="AU207" s="191" t="s">
        <v>82</v>
      </c>
      <c r="AV207" s="189" t="s">
        <v>82</v>
      </c>
      <c r="AW207" s="189" t="s">
        <v>35</v>
      </c>
      <c r="AX207" s="189" t="s">
        <v>80</v>
      </c>
      <c r="AY207" s="191" t="s">
        <v>127</v>
      </c>
    </row>
    <row r="208" s="26" customFormat="true" ht="25.5" hidden="false" customHeight="true" outlineLevel="0" collapsed="false">
      <c r="B208" s="164"/>
      <c r="C208" s="165" t="s">
        <v>370</v>
      </c>
      <c r="D208" s="165" t="s">
        <v>130</v>
      </c>
      <c r="E208" s="166" t="s">
        <v>371</v>
      </c>
      <c r="F208" s="167" t="s">
        <v>372</v>
      </c>
      <c r="G208" s="168" t="s">
        <v>257</v>
      </c>
      <c r="H208" s="169" t="n">
        <v>14850</v>
      </c>
      <c r="I208" s="170"/>
      <c r="J208" s="170" t="n">
        <f aca="false">ROUND(I208*H208,2)</f>
        <v>0</v>
      </c>
      <c r="K208" s="167" t="s">
        <v>134</v>
      </c>
      <c r="L208" s="27"/>
      <c r="M208" s="171"/>
      <c r="N208" s="172" t="s">
        <v>43</v>
      </c>
      <c r="O208" s="173" t="n">
        <v>0</v>
      </c>
      <c r="P208" s="173" t="n">
        <f aca="false">O208*H208</f>
        <v>0</v>
      </c>
      <c r="Q208" s="173" t="n">
        <v>0</v>
      </c>
      <c r="R208" s="173" t="n">
        <f aca="false">Q208*H208</f>
        <v>0</v>
      </c>
      <c r="S208" s="173" t="n">
        <v>0</v>
      </c>
      <c r="T208" s="174" t="n">
        <f aca="false">S208*H208</f>
        <v>0</v>
      </c>
      <c r="AR208" s="10" t="s">
        <v>146</v>
      </c>
      <c r="AT208" s="10" t="s">
        <v>130</v>
      </c>
      <c r="AU208" s="10" t="s">
        <v>82</v>
      </c>
      <c r="AY208" s="10" t="s">
        <v>127</v>
      </c>
      <c r="BE208" s="175" t="n">
        <f aca="false">IF(N208="základní",J208,0)</f>
        <v>0</v>
      </c>
      <c r="BF208" s="175" t="n">
        <f aca="false">IF(N208="snížená",J208,0)</f>
        <v>0</v>
      </c>
      <c r="BG208" s="175" t="n">
        <f aca="false">IF(N208="zákl. přenesená",J208,0)</f>
        <v>0</v>
      </c>
      <c r="BH208" s="175" t="n">
        <f aca="false">IF(N208="sníž. přenesená",J208,0)</f>
        <v>0</v>
      </c>
      <c r="BI208" s="175" t="n">
        <f aca="false">IF(N208="nulová",J208,0)</f>
        <v>0</v>
      </c>
      <c r="BJ208" s="10" t="s">
        <v>80</v>
      </c>
      <c r="BK208" s="175" t="n">
        <f aca="false">ROUND(I208*H208,2)</f>
        <v>0</v>
      </c>
      <c r="BL208" s="10" t="s">
        <v>146</v>
      </c>
      <c r="BM208" s="10" t="s">
        <v>1060</v>
      </c>
    </row>
    <row r="209" s="189" customFormat="true" ht="12" hidden="false" customHeight="false" outlineLevel="0" collapsed="false">
      <c r="B209" s="190"/>
      <c r="D209" s="176" t="s">
        <v>207</v>
      </c>
      <c r="E209" s="191"/>
      <c r="F209" s="192" t="s">
        <v>1061</v>
      </c>
      <c r="H209" s="193" t="n">
        <v>14850</v>
      </c>
      <c r="L209" s="190"/>
      <c r="M209" s="194"/>
      <c r="N209" s="195"/>
      <c r="O209" s="195"/>
      <c r="P209" s="195"/>
      <c r="Q209" s="195"/>
      <c r="R209" s="195"/>
      <c r="S209" s="195"/>
      <c r="T209" s="196"/>
      <c r="AT209" s="191" t="s">
        <v>207</v>
      </c>
      <c r="AU209" s="191" t="s">
        <v>82</v>
      </c>
      <c r="AV209" s="189" t="s">
        <v>82</v>
      </c>
      <c r="AW209" s="189" t="s">
        <v>35</v>
      </c>
      <c r="AX209" s="189" t="s">
        <v>80</v>
      </c>
      <c r="AY209" s="191" t="s">
        <v>127</v>
      </c>
    </row>
    <row r="210" s="26" customFormat="true" ht="16.5" hidden="false" customHeight="true" outlineLevel="0" collapsed="false">
      <c r="B210" s="164"/>
      <c r="C210" s="165" t="s">
        <v>375</v>
      </c>
      <c r="D210" s="165" t="s">
        <v>130</v>
      </c>
      <c r="E210" s="166" t="s">
        <v>376</v>
      </c>
      <c r="F210" s="167" t="s">
        <v>377</v>
      </c>
      <c r="G210" s="168" t="s">
        <v>257</v>
      </c>
      <c r="H210" s="169" t="n">
        <v>99</v>
      </c>
      <c r="I210" s="170"/>
      <c r="J210" s="170" t="n">
        <f aca="false">ROUND(I210*H210,2)</f>
        <v>0</v>
      </c>
      <c r="K210" s="167" t="s">
        <v>134</v>
      </c>
      <c r="L210" s="27"/>
      <c r="M210" s="171"/>
      <c r="N210" s="172" t="s">
        <v>43</v>
      </c>
      <c r="O210" s="173" t="n">
        <v>0.268</v>
      </c>
      <c r="P210" s="173" t="n">
        <f aca="false">O210*H210</f>
        <v>26.532</v>
      </c>
      <c r="Q210" s="173" t="n">
        <v>0</v>
      </c>
      <c r="R210" s="173" t="n">
        <f aca="false">Q210*H210</f>
        <v>0</v>
      </c>
      <c r="S210" s="173" t="n">
        <v>0</v>
      </c>
      <c r="T210" s="174" t="n">
        <f aca="false">S210*H210</f>
        <v>0</v>
      </c>
      <c r="AR210" s="10" t="s">
        <v>146</v>
      </c>
      <c r="AT210" s="10" t="s">
        <v>130</v>
      </c>
      <c r="AU210" s="10" t="s">
        <v>82</v>
      </c>
      <c r="AY210" s="10" t="s">
        <v>127</v>
      </c>
      <c r="BE210" s="175" t="n">
        <f aca="false">IF(N210="základní",J210,0)</f>
        <v>0</v>
      </c>
      <c r="BF210" s="175" t="n">
        <f aca="false">IF(N210="snížená",J210,0)</f>
        <v>0</v>
      </c>
      <c r="BG210" s="175" t="n">
        <f aca="false">IF(N210="zákl. přenesená",J210,0)</f>
        <v>0</v>
      </c>
      <c r="BH210" s="175" t="n">
        <f aca="false">IF(N210="sníž. přenesená",J210,0)</f>
        <v>0</v>
      </c>
      <c r="BI210" s="175" t="n">
        <f aca="false">IF(N210="nulová",J210,0)</f>
        <v>0</v>
      </c>
      <c r="BJ210" s="10" t="s">
        <v>80</v>
      </c>
      <c r="BK210" s="175" t="n">
        <f aca="false">ROUND(I210*H210,2)</f>
        <v>0</v>
      </c>
      <c r="BL210" s="10" t="s">
        <v>146</v>
      </c>
      <c r="BM210" s="10" t="s">
        <v>1062</v>
      </c>
    </row>
    <row r="211" s="26" customFormat="true" ht="16.5" hidden="false" customHeight="true" outlineLevel="0" collapsed="false">
      <c r="B211" s="164"/>
      <c r="C211" s="165" t="s">
        <v>379</v>
      </c>
      <c r="D211" s="165" t="s">
        <v>130</v>
      </c>
      <c r="E211" s="166" t="s">
        <v>380</v>
      </c>
      <c r="F211" s="167" t="s">
        <v>381</v>
      </c>
      <c r="G211" s="168" t="s">
        <v>240</v>
      </c>
      <c r="H211" s="169" t="n">
        <v>180</v>
      </c>
      <c r="I211" s="170"/>
      <c r="J211" s="170" t="n">
        <f aca="false">ROUND(I211*H211,2)</f>
        <v>0</v>
      </c>
      <c r="K211" s="167"/>
      <c r="L211" s="27"/>
      <c r="M211" s="171"/>
      <c r="N211" s="172" t="s">
        <v>43</v>
      </c>
      <c r="O211" s="173" t="n">
        <v>0</v>
      </c>
      <c r="P211" s="173" t="n">
        <f aca="false">O211*H211</f>
        <v>0</v>
      </c>
      <c r="Q211" s="173" t="n">
        <v>0</v>
      </c>
      <c r="R211" s="173" t="n">
        <f aca="false">Q211*H211</f>
        <v>0</v>
      </c>
      <c r="S211" s="173" t="n">
        <v>0</v>
      </c>
      <c r="T211" s="174" t="n">
        <f aca="false">S211*H211</f>
        <v>0</v>
      </c>
      <c r="AR211" s="10" t="s">
        <v>146</v>
      </c>
      <c r="AT211" s="10" t="s">
        <v>130</v>
      </c>
      <c r="AU211" s="10" t="s">
        <v>82</v>
      </c>
      <c r="AY211" s="10" t="s">
        <v>127</v>
      </c>
      <c r="BE211" s="175" t="n">
        <f aca="false">IF(N211="základní",J211,0)</f>
        <v>0</v>
      </c>
      <c r="BF211" s="175" t="n">
        <f aca="false">IF(N211="snížená",J211,0)</f>
        <v>0</v>
      </c>
      <c r="BG211" s="175" t="n">
        <f aca="false">IF(N211="zákl. přenesená",J211,0)</f>
        <v>0</v>
      </c>
      <c r="BH211" s="175" t="n">
        <f aca="false">IF(N211="sníž. přenesená",J211,0)</f>
        <v>0</v>
      </c>
      <c r="BI211" s="175" t="n">
        <f aca="false">IF(N211="nulová",J211,0)</f>
        <v>0</v>
      </c>
      <c r="BJ211" s="10" t="s">
        <v>80</v>
      </c>
      <c r="BK211" s="175" t="n">
        <f aca="false">ROUND(I211*H211,2)</f>
        <v>0</v>
      </c>
      <c r="BL211" s="10" t="s">
        <v>146</v>
      </c>
      <c r="BM211" s="10" t="s">
        <v>1063</v>
      </c>
    </row>
    <row r="212" s="26" customFormat="true" ht="24" hidden="false" customHeight="false" outlineLevel="0" collapsed="false">
      <c r="B212" s="27"/>
      <c r="D212" s="176" t="s">
        <v>140</v>
      </c>
      <c r="F212" s="177" t="s">
        <v>383</v>
      </c>
      <c r="L212" s="27"/>
      <c r="M212" s="178"/>
      <c r="N212" s="28"/>
      <c r="O212" s="28"/>
      <c r="P212" s="28"/>
      <c r="Q212" s="28"/>
      <c r="R212" s="28"/>
      <c r="S212" s="28"/>
      <c r="T212" s="67"/>
      <c r="AT212" s="10" t="s">
        <v>140</v>
      </c>
      <c r="AU212" s="10" t="s">
        <v>82</v>
      </c>
    </row>
    <row r="213" s="26" customFormat="true" ht="25.5" hidden="false" customHeight="true" outlineLevel="0" collapsed="false">
      <c r="B213" s="164"/>
      <c r="C213" s="165" t="s">
        <v>384</v>
      </c>
      <c r="D213" s="165" t="s">
        <v>130</v>
      </c>
      <c r="E213" s="166" t="s">
        <v>401</v>
      </c>
      <c r="F213" s="167" t="s">
        <v>402</v>
      </c>
      <c r="G213" s="168" t="s">
        <v>205</v>
      </c>
      <c r="H213" s="169" t="n">
        <v>240</v>
      </c>
      <c r="I213" s="170"/>
      <c r="J213" s="170" t="n">
        <f aca="false">ROUND(I213*H213,2)</f>
        <v>0</v>
      </c>
      <c r="K213" s="167" t="s">
        <v>134</v>
      </c>
      <c r="L213" s="27"/>
      <c r="M213" s="171"/>
      <c r="N213" s="172" t="s">
        <v>43</v>
      </c>
      <c r="O213" s="173" t="n">
        <v>0.113</v>
      </c>
      <c r="P213" s="173" t="n">
        <f aca="false">O213*H213</f>
        <v>27.12</v>
      </c>
      <c r="Q213" s="173" t="n">
        <v>0</v>
      </c>
      <c r="R213" s="173" t="n">
        <f aca="false">Q213*H213</f>
        <v>0</v>
      </c>
      <c r="S213" s="173" t="n">
        <v>0</v>
      </c>
      <c r="T213" s="174" t="n">
        <f aca="false">S213*H213</f>
        <v>0</v>
      </c>
      <c r="AR213" s="10" t="s">
        <v>146</v>
      </c>
      <c r="AT213" s="10" t="s">
        <v>130</v>
      </c>
      <c r="AU213" s="10" t="s">
        <v>82</v>
      </c>
      <c r="AY213" s="10" t="s">
        <v>127</v>
      </c>
      <c r="BE213" s="175" t="n">
        <f aca="false">IF(N213="základní",J213,0)</f>
        <v>0</v>
      </c>
      <c r="BF213" s="175" t="n">
        <f aca="false">IF(N213="snížená",J213,0)</f>
        <v>0</v>
      </c>
      <c r="BG213" s="175" t="n">
        <f aca="false">IF(N213="zákl. přenesená",J213,0)</f>
        <v>0</v>
      </c>
      <c r="BH213" s="175" t="n">
        <f aca="false">IF(N213="sníž. přenesená",J213,0)</f>
        <v>0</v>
      </c>
      <c r="BI213" s="175" t="n">
        <f aca="false">IF(N213="nulová",J213,0)</f>
        <v>0</v>
      </c>
      <c r="BJ213" s="10" t="s">
        <v>80</v>
      </c>
      <c r="BK213" s="175" t="n">
        <f aca="false">ROUND(I213*H213,2)</f>
        <v>0</v>
      </c>
      <c r="BL213" s="10" t="s">
        <v>146</v>
      </c>
      <c r="BM213" s="10" t="s">
        <v>1064</v>
      </c>
    </row>
    <row r="214" s="189" customFormat="true" ht="12" hidden="false" customHeight="false" outlineLevel="0" collapsed="false">
      <c r="B214" s="190"/>
      <c r="D214" s="176" t="s">
        <v>207</v>
      </c>
      <c r="E214" s="191"/>
      <c r="F214" s="192" t="s">
        <v>404</v>
      </c>
      <c r="H214" s="193" t="n">
        <v>240</v>
      </c>
      <c r="L214" s="190"/>
      <c r="M214" s="194"/>
      <c r="N214" s="195"/>
      <c r="O214" s="195"/>
      <c r="P214" s="195"/>
      <c r="Q214" s="195"/>
      <c r="R214" s="195"/>
      <c r="S214" s="195"/>
      <c r="T214" s="196"/>
      <c r="AT214" s="191" t="s">
        <v>207</v>
      </c>
      <c r="AU214" s="191" t="s">
        <v>82</v>
      </c>
      <c r="AV214" s="189" t="s">
        <v>82</v>
      </c>
      <c r="AW214" s="189" t="s">
        <v>35</v>
      </c>
      <c r="AX214" s="189" t="s">
        <v>80</v>
      </c>
      <c r="AY214" s="191" t="s">
        <v>127</v>
      </c>
    </row>
    <row r="215" s="26" customFormat="true" ht="25.5" hidden="false" customHeight="true" outlineLevel="0" collapsed="false">
      <c r="B215" s="164"/>
      <c r="C215" s="165" t="s">
        <v>391</v>
      </c>
      <c r="D215" s="165" t="s">
        <v>130</v>
      </c>
      <c r="E215" s="166" t="s">
        <v>406</v>
      </c>
      <c r="F215" s="167" t="s">
        <v>407</v>
      </c>
      <c r="G215" s="168" t="s">
        <v>205</v>
      </c>
      <c r="H215" s="169" t="n">
        <v>36000</v>
      </c>
      <c r="I215" s="170"/>
      <c r="J215" s="170" t="n">
        <f aca="false">ROUND(I215*H215,2)</f>
        <v>0</v>
      </c>
      <c r="K215" s="167" t="s">
        <v>134</v>
      </c>
      <c r="L215" s="27"/>
      <c r="M215" s="171"/>
      <c r="N215" s="172" t="s">
        <v>43</v>
      </c>
      <c r="O215" s="173" t="n">
        <v>0</v>
      </c>
      <c r="P215" s="173" t="n">
        <f aca="false">O215*H215</f>
        <v>0</v>
      </c>
      <c r="Q215" s="173" t="n">
        <v>0</v>
      </c>
      <c r="R215" s="173" t="n">
        <f aca="false">Q215*H215</f>
        <v>0</v>
      </c>
      <c r="S215" s="173" t="n">
        <v>0</v>
      </c>
      <c r="T215" s="174" t="n">
        <f aca="false">S215*H215</f>
        <v>0</v>
      </c>
      <c r="AR215" s="10" t="s">
        <v>146</v>
      </c>
      <c r="AT215" s="10" t="s">
        <v>130</v>
      </c>
      <c r="AU215" s="10" t="s">
        <v>82</v>
      </c>
      <c r="AY215" s="10" t="s">
        <v>127</v>
      </c>
      <c r="BE215" s="175" t="n">
        <f aca="false">IF(N215="základní",J215,0)</f>
        <v>0</v>
      </c>
      <c r="BF215" s="175" t="n">
        <f aca="false">IF(N215="snížená",J215,0)</f>
        <v>0</v>
      </c>
      <c r="BG215" s="175" t="n">
        <f aca="false">IF(N215="zákl. přenesená",J215,0)</f>
        <v>0</v>
      </c>
      <c r="BH215" s="175" t="n">
        <f aca="false">IF(N215="sníž. přenesená",J215,0)</f>
        <v>0</v>
      </c>
      <c r="BI215" s="175" t="n">
        <f aca="false">IF(N215="nulová",J215,0)</f>
        <v>0</v>
      </c>
      <c r="BJ215" s="10" t="s">
        <v>80</v>
      </c>
      <c r="BK215" s="175" t="n">
        <f aca="false">ROUND(I215*H215,2)</f>
        <v>0</v>
      </c>
      <c r="BL215" s="10" t="s">
        <v>146</v>
      </c>
      <c r="BM215" s="10" t="s">
        <v>1065</v>
      </c>
    </row>
    <row r="216" s="189" customFormat="true" ht="12" hidden="false" customHeight="false" outlineLevel="0" collapsed="false">
      <c r="B216" s="190"/>
      <c r="D216" s="176" t="s">
        <v>207</v>
      </c>
      <c r="E216" s="191"/>
      <c r="F216" s="192" t="s">
        <v>409</v>
      </c>
      <c r="H216" s="193" t="n">
        <v>36000</v>
      </c>
      <c r="L216" s="190"/>
      <c r="M216" s="194"/>
      <c r="N216" s="195"/>
      <c r="O216" s="195"/>
      <c r="P216" s="195"/>
      <c r="Q216" s="195"/>
      <c r="R216" s="195"/>
      <c r="S216" s="195"/>
      <c r="T216" s="196"/>
      <c r="AT216" s="191" t="s">
        <v>207</v>
      </c>
      <c r="AU216" s="191" t="s">
        <v>82</v>
      </c>
      <c r="AV216" s="189" t="s">
        <v>82</v>
      </c>
      <c r="AW216" s="189" t="s">
        <v>35</v>
      </c>
      <c r="AX216" s="189" t="s">
        <v>80</v>
      </c>
      <c r="AY216" s="191" t="s">
        <v>127</v>
      </c>
    </row>
    <row r="217" s="26" customFormat="true" ht="25.5" hidden="false" customHeight="true" outlineLevel="0" collapsed="false">
      <c r="B217" s="164"/>
      <c r="C217" s="165" t="s">
        <v>396</v>
      </c>
      <c r="D217" s="165" t="s">
        <v>130</v>
      </c>
      <c r="E217" s="166" t="s">
        <v>411</v>
      </c>
      <c r="F217" s="167" t="s">
        <v>412</v>
      </c>
      <c r="G217" s="168" t="s">
        <v>205</v>
      </c>
      <c r="H217" s="169" t="n">
        <v>240</v>
      </c>
      <c r="I217" s="170"/>
      <c r="J217" s="170" t="n">
        <f aca="false">ROUND(I217*H217,2)</f>
        <v>0</v>
      </c>
      <c r="K217" s="167" t="s">
        <v>134</v>
      </c>
      <c r="L217" s="27"/>
      <c r="M217" s="171"/>
      <c r="N217" s="172" t="s">
        <v>43</v>
      </c>
      <c r="O217" s="173" t="n">
        <v>0.099</v>
      </c>
      <c r="P217" s="173" t="n">
        <f aca="false">O217*H217</f>
        <v>23.76</v>
      </c>
      <c r="Q217" s="173" t="n">
        <v>0</v>
      </c>
      <c r="R217" s="173" t="n">
        <f aca="false">Q217*H217</f>
        <v>0</v>
      </c>
      <c r="S217" s="173" t="n">
        <v>0</v>
      </c>
      <c r="T217" s="174" t="n">
        <f aca="false">S217*H217</f>
        <v>0</v>
      </c>
      <c r="AR217" s="10" t="s">
        <v>146</v>
      </c>
      <c r="AT217" s="10" t="s">
        <v>130</v>
      </c>
      <c r="AU217" s="10" t="s">
        <v>82</v>
      </c>
      <c r="AY217" s="10" t="s">
        <v>127</v>
      </c>
      <c r="BE217" s="175" t="n">
        <f aca="false">IF(N217="základní",J217,0)</f>
        <v>0</v>
      </c>
      <c r="BF217" s="175" t="n">
        <f aca="false">IF(N217="snížená",J217,0)</f>
        <v>0</v>
      </c>
      <c r="BG217" s="175" t="n">
        <f aca="false">IF(N217="zákl. přenesená",J217,0)</f>
        <v>0</v>
      </c>
      <c r="BH217" s="175" t="n">
        <f aca="false">IF(N217="sníž. přenesená",J217,0)</f>
        <v>0</v>
      </c>
      <c r="BI217" s="175" t="n">
        <f aca="false">IF(N217="nulová",J217,0)</f>
        <v>0</v>
      </c>
      <c r="BJ217" s="10" t="s">
        <v>80</v>
      </c>
      <c r="BK217" s="175" t="n">
        <f aca="false">ROUND(I217*H217,2)</f>
        <v>0</v>
      </c>
      <c r="BL217" s="10" t="s">
        <v>146</v>
      </c>
      <c r="BM217" s="10" t="s">
        <v>1066</v>
      </c>
    </row>
    <row r="218" s="26" customFormat="true" ht="16.5" hidden="false" customHeight="true" outlineLevel="0" collapsed="false">
      <c r="B218" s="164"/>
      <c r="C218" s="165" t="s">
        <v>400</v>
      </c>
      <c r="D218" s="165" t="s">
        <v>130</v>
      </c>
      <c r="E218" s="166" t="s">
        <v>415</v>
      </c>
      <c r="F218" s="167" t="s">
        <v>416</v>
      </c>
      <c r="G218" s="168" t="s">
        <v>257</v>
      </c>
      <c r="H218" s="169" t="n">
        <v>290</v>
      </c>
      <c r="I218" s="170"/>
      <c r="J218" s="170" t="n">
        <f aca="false">ROUND(I218*H218,2)</f>
        <v>0</v>
      </c>
      <c r="K218" s="167" t="s">
        <v>134</v>
      </c>
      <c r="L218" s="27"/>
      <c r="M218" s="171"/>
      <c r="N218" s="172" t="s">
        <v>43</v>
      </c>
      <c r="O218" s="173" t="n">
        <v>0.049</v>
      </c>
      <c r="P218" s="173" t="n">
        <f aca="false">O218*H218</f>
        <v>14.21</v>
      </c>
      <c r="Q218" s="173" t="n">
        <v>0</v>
      </c>
      <c r="R218" s="173" t="n">
        <f aca="false">Q218*H218</f>
        <v>0</v>
      </c>
      <c r="S218" s="173" t="n">
        <v>0</v>
      </c>
      <c r="T218" s="174" t="n">
        <f aca="false">S218*H218</f>
        <v>0</v>
      </c>
      <c r="AR218" s="10" t="s">
        <v>146</v>
      </c>
      <c r="AT218" s="10" t="s">
        <v>130</v>
      </c>
      <c r="AU218" s="10" t="s">
        <v>82</v>
      </c>
      <c r="AY218" s="10" t="s">
        <v>127</v>
      </c>
      <c r="BE218" s="175" t="n">
        <f aca="false">IF(N218="základní",J218,0)</f>
        <v>0</v>
      </c>
      <c r="BF218" s="175" t="n">
        <f aca="false">IF(N218="snížená",J218,0)</f>
        <v>0</v>
      </c>
      <c r="BG218" s="175" t="n">
        <f aca="false">IF(N218="zákl. přenesená",J218,0)</f>
        <v>0</v>
      </c>
      <c r="BH218" s="175" t="n">
        <f aca="false">IF(N218="sníž. přenesená",J218,0)</f>
        <v>0</v>
      </c>
      <c r="BI218" s="175" t="n">
        <f aca="false">IF(N218="nulová",J218,0)</f>
        <v>0</v>
      </c>
      <c r="BJ218" s="10" t="s">
        <v>80</v>
      </c>
      <c r="BK218" s="175" t="n">
        <f aca="false">ROUND(I218*H218,2)</f>
        <v>0</v>
      </c>
      <c r="BL218" s="10" t="s">
        <v>146</v>
      </c>
      <c r="BM218" s="10" t="s">
        <v>1067</v>
      </c>
    </row>
    <row r="219" s="182" customFormat="true" ht="12" hidden="false" customHeight="false" outlineLevel="0" collapsed="false">
      <c r="B219" s="183"/>
      <c r="D219" s="176" t="s">
        <v>207</v>
      </c>
      <c r="E219" s="184"/>
      <c r="F219" s="185" t="s">
        <v>944</v>
      </c>
      <c r="H219" s="184"/>
      <c r="L219" s="183"/>
      <c r="M219" s="186"/>
      <c r="N219" s="187"/>
      <c r="O219" s="187"/>
      <c r="P219" s="187"/>
      <c r="Q219" s="187"/>
      <c r="R219" s="187"/>
      <c r="S219" s="187"/>
      <c r="T219" s="188"/>
      <c r="AT219" s="184" t="s">
        <v>207</v>
      </c>
      <c r="AU219" s="184" t="s">
        <v>82</v>
      </c>
      <c r="AV219" s="182" t="s">
        <v>80</v>
      </c>
      <c r="AW219" s="182" t="s">
        <v>35</v>
      </c>
      <c r="AX219" s="182" t="s">
        <v>72</v>
      </c>
      <c r="AY219" s="184" t="s">
        <v>127</v>
      </c>
    </row>
    <row r="220" s="189" customFormat="true" ht="12" hidden="false" customHeight="false" outlineLevel="0" collapsed="false">
      <c r="B220" s="190"/>
      <c r="D220" s="176" t="s">
        <v>207</v>
      </c>
      <c r="E220" s="191"/>
      <c r="F220" s="192" t="s">
        <v>1068</v>
      </c>
      <c r="H220" s="193" t="n">
        <v>110</v>
      </c>
      <c r="L220" s="190"/>
      <c r="M220" s="194"/>
      <c r="N220" s="195"/>
      <c r="O220" s="195"/>
      <c r="P220" s="195"/>
      <c r="Q220" s="195"/>
      <c r="R220" s="195"/>
      <c r="S220" s="195"/>
      <c r="T220" s="196"/>
      <c r="AT220" s="191" t="s">
        <v>207</v>
      </c>
      <c r="AU220" s="191" t="s">
        <v>82</v>
      </c>
      <c r="AV220" s="189" t="s">
        <v>82</v>
      </c>
      <c r="AW220" s="189" t="s">
        <v>35</v>
      </c>
      <c r="AX220" s="189" t="s">
        <v>72</v>
      </c>
      <c r="AY220" s="191" t="s">
        <v>127</v>
      </c>
    </row>
    <row r="221" s="182" customFormat="true" ht="12" hidden="false" customHeight="false" outlineLevel="0" collapsed="false">
      <c r="B221" s="183"/>
      <c r="D221" s="176" t="s">
        <v>207</v>
      </c>
      <c r="E221" s="184"/>
      <c r="F221" s="185" t="s">
        <v>418</v>
      </c>
      <c r="H221" s="184"/>
      <c r="L221" s="183"/>
      <c r="M221" s="186"/>
      <c r="N221" s="187"/>
      <c r="O221" s="187"/>
      <c r="P221" s="187"/>
      <c r="Q221" s="187"/>
      <c r="R221" s="187"/>
      <c r="S221" s="187"/>
      <c r="T221" s="188"/>
      <c r="AT221" s="184" t="s">
        <v>207</v>
      </c>
      <c r="AU221" s="184" t="s">
        <v>82</v>
      </c>
      <c r="AV221" s="182" t="s">
        <v>80</v>
      </c>
      <c r="AW221" s="182" t="s">
        <v>35</v>
      </c>
      <c r="AX221" s="182" t="s">
        <v>72</v>
      </c>
      <c r="AY221" s="184" t="s">
        <v>127</v>
      </c>
    </row>
    <row r="222" s="189" customFormat="true" ht="12" hidden="false" customHeight="false" outlineLevel="0" collapsed="false">
      <c r="B222" s="190"/>
      <c r="D222" s="176" t="s">
        <v>207</v>
      </c>
      <c r="E222" s="191"/>
      <c r="F222" s="192" t="s">
        <v>419</v>
      </c>
      <c r="H222" s="193" t="n">
        <v>180</v>
      </c>
      <c r="L222" s="190"/>
      <c r="M222" s="194"/>
      <c r="N222" s="195"/>
      <c r="O222" s="195"/>
      <c r="P222" s="195"/>
      <c r="Q222" s="195"/>
      <c r="R222" s="195"/>
      <c r="S222" s="195"/>
      <c r="T222" s="196"/>
      <c r="AT222" s="191" t="s">
        <v>207</v>
      </c>
      <c r="AU222" s="191" t="s">
        <v>82</v>
      </c>
      <c r="AV222" s="189" t="s">
        <v>82</v>
      </c>
      <c r="AW222" s="189" t="s">
        <v>35</v>
      </c>
      <c r="AX222" s="189" t="s">
        <v>72</v>
      </c>
      <c r="AY222" s="191" t="s">
        <v>127</v>
      </c>
    </row>
    <row r="223" s="197" customFormat="true" ht="12" hidden="false" customHeight="false" outlineLevel="0" collapsed="false">
      <c r="B223" s="198"/>
      <c r="D223" s="176" t="s">
        <v>207</v>
      </c>
      <c r="E223" s="199"/>
      <c r="F223" s="200" t="s">
        <v>227</v>
      </c>
      <c r="H223" s="201" t="n">
        <v>290</v>
      </c>
      <c r="L223" s="198"/>
      <c r="M223" s="202"/>
      <c r="N223" s="203"/>
      <c r="O223" s="203"/>
      <c r="P223" s="203"/>
      <c r="Q223" s="203"/>
      <c r="R223" s="203"/>
      <c r="S223" s="203"/>
      <c r="T223" s="204"/>
      <c r="AT223" s="199" t="s">
        <v>207</v>
      </c>
      <c r="AU223" s="199" t="s">
        <v>82</v>
      </c>
      <c r="AV223" s="197" t="s">
        <v>146</v>
      </c>
      <c r="AW223" s="197" t="s">
        <v>35</v>
      </c>
      <c r="AX223" s="197" t="s">
        <v>80</v>
      </c>
      <c r="AY223" s="199" t="s">
        <v>127</v>
      </c>
    </row>
    <row r="224" s="26" customFormat="true" ht="16.5" hidden="false" customHeight="true" outlineLevel="0" collapsed="false">
      <c r="B224" s="164"/>
      <c r="C224" s="205" t="s">
        <v>405</v>
      </c>
      <c r="D224" s="205" t="s">
        <v>228</v>
      </c>
      <c r="E224" s="206" t="s">
        <v>422</v>
      </c>
      <c r="F224" s="207" t="s">
        <v>423</v>
      </c>
      <c r="G224" s="208" t="s">
        <v>257</v>
      </c>
      <c r="H224" s="209" t="n">
        <v>319</v>
      </c>
      <c r="I224" s="210"/>
      <c r="J224" s="210" t="n">
        <f aca="false">ROUND(I224*H224,2)</f>
        <v>0</v>
      </c>
      <c r="K224" s="207" t="s">
        <v>134</v>
      </c>
      <c r="L224" s="211"/>
      <c r="M224" s="212"/>
      <c r="N224" s="213" t="s">
        <v>43</v>
      </c>
      <c r="O224" s="173" t="n">
        <v>0</v>
      </c>
      <c r="P224" s="173" t="n">
        <f aca="false">O224*H224</f>
        <v>0</v>
      </c>
      <c r="Q224" s="173" t="n">
        <v>0.0032</v>
      </c>
      <c r="R224" s="173" t="n">
        <f aca="false">Q224*H224</f>
        <v>1.0208</v>
      </c>
      <c r="S224" s="173" t="n">
        <v>0</v>
      </c>
      <c r="T224" s="174" t="n">
        <f aca="false">S224*H224</f>
        <v>0</v>
      </c>
      <c r="AR224" s="10" t="s">
        <v>168</v>
      </c>
      <c r="AT224" s="10" t="s">
        <v>228</v>
      </c>
      <c r="AU224" s="10" t="s">
        <v>82</v>
      </c>
      <c r="AY224" s="10" t="s">
        <v>127</v>
      </c>
      <c r="BE224" s="175" t="n">
        <f aca="false">IF(N224="základní",J224,0)</f>
        <v>0</v>
      </c>
      <c r="BF224" s="175" t="n">
        <f aca="false">IF(N224="snížená",J224,0)</f>
        <v>0</v>
      </c>
      <c r="BG224" s="175" t="n">
        <f aca="false">IF(N224="zákl. přenesená",J224,0)</f>
        <v>0</v>
      </c>
      <c r="BH224" s="175" t="n">
        <f aca="false">IF(N224="sníž. přenesená",J224,0)</f>
        <v>0</v>
      </c>
      <c r="BI224" s="175" t="n">
        <f aca="false">IF(N224="nulová",J224,0)</f>
        <v>0</v>
      </c>
      <c r="BJ224" s="10" t="s">
        <v>80</v>
      </c>
      <c r="BK224" s="175" t="n">
        <f aca="false">ROUND(I224*H224,2)</f>
        <v>0</v>
      </c>
      <c r="BL224" s="10" t="s">
        <v>146</v>
      </c>
      <c r="BM224" s="10" t="s">
        <v>1069</v>
      </c>
    </row>
    <row r="225" s="189" customFormat="true" ht="12" hidden="false" customHeight="false" outlineLevel="0" collapsed="false">
      <c r="B225" s="190"/>
      <c r="D225" s="176" t="s">
        <v>207</v>
      </c>
      <c r="E225" s="191"/>
      <c r="F225" s="192" t="s">
        <v>1070</v>
      </c>
      <c r="H225" s="193" t="n">
        <v>319</v>
      </c>
      <c r="L225" s="190"/>
      <c r="M225" s="194"/>
      <c r="N225" s="195"/>
      <c r="O225" s="195"/>
      <c r="P225" s="195"/>
      <c r="Q225" s="195"/>
      <c r="R225" s="195"/>
      <c r="S225" s="195"/>
      <c r="T225" s="196"/>
      <c r="AT225" s="191" t="s">
        <v>207</v>
      </c>
      <c r="AU225" s="191" t="s">
        <v>82</v>
      </c>
      <c r="AV225" s="189" t="s">
        <v>82</v>
      </c>
      <c r="AW225" s="189" t="s">
        <v>35</v>
      </c>
      <c r="AX225" s="189" t="s">
        <v>80</v>
      </c>
      <c r="AY225" s="191" t="s">
        <v>127</v>
      </c>
    </row>
    <row r="226" s="26" customFormat="true" ht="16.5" hidden="false" customHeight="true" outlineLevel="0" collapsed="false">
      <c r="B226" s="164"/>
      <c r="C226" s="165" t="s">
        <v>410</v>
      </c>
      <c r="D226" s="165" t="s">
        <v>130</v>
      </c>
      <c r="E226" s="166" t="s">
        <v>427</v>
      </c>
      <c r="F226" s="167" t="s">
        <v>428</v>
      </c>
      <c r="G226" s="168" t="s">
        <v>257</v>
      </c>
      <c r="H226" s="169" t="n">
        <v>290</v>
      </c>
      <c r="I226" s="170"/>
      <c r="J226" s="170" t="n">
        <f aca="false">ROUND(I226*H226,2)</f>
        <v>0</v>
      </c>
      <c r="K226" s="167" t="s">
        <v>134</v>
      </c>
      <c r="L226" s="27"/>
      <c r="M226" s="171"/>
      <c r="N226" s="172" t="s">
        <v>43</v>
      </c>
      <c r="O226" s="173" t="n">
        <v>0.033</v>
      </c>
      <c r="P226" s="173" t="n">
        <f aca="false">O226*H226</f>
        <v>9.57</v>
      </c>
      <c r="Q226" s="173" t="n">
        <v>0</v>
      </c>
      <c r="R226" s="173" t="n">
        <f aca="false">Q226*H226</f>
        <v>0</v>
      </c>
      <c r="S226" s="173" t="n">
        <v>0</v>
      </c>
      <c r="T226" s="174" t="n">
        <f aca="false">S226*H226</f>
        <v>0</v>
      </c>
      <c r="AR226" s="10" t="s">
        <v>146</v>
      </c>
      <c r="AT226" s="10" t="s">
        <v>130</v>
      </c>
      <c r="AU226" s="10" t="s">
        <v>82</v>
      </c>
      <c r="AY226" s="10" t="s">
        <v>127</v>
      </c>
      <c r="BE226" s="175" t="n">
        <f aca="false">IF(N226="základní",J226,0)</f>
        <v>0</v>
      </c>
      <c r="BF226" s="175" t="n">
        <f aca="false">IF(N226="snížená",J226,0)</f>
        <v>0</v>
      </c>
      <c r="BG226" s="175" t="n">
        <f aca="false">IF(N226="zákl. přenesená",J226,0)</f>
        <v>0</v>
      </c>
      <c r="BH226" s="175" t="n">
        <f aca="false">IF(N226="sníž. přenesená",J226,0)</f>
        <v>0</v>
      </c>
      <c r="BI226" s="175" t="n">
        <f aca="false">IF(N226="nulová",J226,0)</f>
        <v>0</v>
      </c>
      <c r="BJ226" s="10" t="s">
        <v>80</v>
      </c>
      <c r="BK226" s="175" t="n">
        <f aca="false">ROUND(I226*H226,2)</f>
        <v>0</v>
      </c>
      <c r="BL226" s="10" t="s">
        <v>146</v>
      </c>
      <c r="BM226" s="10" t="s">
        <v>1071</v>
      </c>
    </row>
    <row r="227" s="26" customFormat="true" ht="16.5" hidden="false" customHeight="true" outlineLevel="0" collapsed="false">
      <c r="B227" s="164"/>
      <c r="C227" s="165" t="s">
        <v>414</v>
      </c>
      <c r="D227" s="165" t="s">
        <v>130</v>
      </c>
      <c r="E227" s="166" t="s">
        <v>431</v>
      </c>
      <c r="F227" s="167" t="s">
        <v>432</v>
      </c>
      <c r="G227" s="168" t="s">
        <v>433</v>
      </c>
      <c r="H227" s="169" t="n">
        <v>2</v>
      </c>
      <c r="I227" s="170"/>
      <c r="J227" s="170" t="n">
        <f aca="false">ROUND(I227*H227,2)</f>
        <v>0</v>
      </c>
      <c r="K227" s="167" t="s">
        <v>134</v>
      </c>
      <c r="L227" s="27"/>
      <c r="M227" s="171"/>
      <c r="N227" s="172" t="s">
        <v>43</v>
      </c>
      <c r="O227" s="173" t="n">
        <v>0.9</v>
      </c>
      <c r="P227" s="173" t="n">
        <f aca="false">O227*H227</f>
        <v>1.8</v>
      </c>
      <c r="Q227" s="173" t="n">
        <v>0</v>
      </c>
      <c r="R227" s="173" t="n">
        <f aca="false">Q227*H227</f>
        <v>0</v>
      </c>
      <c r="S227" s="173" t="n">
        <v>0</v>
      </c>
      <c r="T227" s="174" t="n">
        <f aca="false">S227*H227</f>
        <v>0</v>
      </c>
      <c r="AR227" s="10" t="s">
        <v>146</v>
      </c>
      <c r="AT227" s="10" t="s">
        <v>130</v>
      </c>
      <c r="AU227" s="10" t="s">
        <v>82</v>
      </c>
      <c r="AY227" s="10" t="s">
        <v>127</v>
      </c>
      <c r="BE227" s="175" t="n">
        <f aca="false">IF(N227="základní",J227,0)</f>
        <v>0</v>
      </c>
      <c r="BF227" s="175" t="n">
        <f aca="false">IF(N227="snížená",J227,0)</f>
        <v>0</v>
      </c>
      <c r="BG227" s="175" t="n">
        <f aca="false">IF(N227="zákl. přenesená",J227,0)</f>
        <v>0</v>
      </c>
      <c r="BH227" s="175" t="n">
        <f aca="false">IF(N227="sníž. přenesená",J227,0)</f>
        <v>0</v>
      </c>
      <c r="BI227" s="175" t="n">
        <f aca="false">IF(N227="nulová",J227,0)</f>
        <v>0</v>
      </c>
      <c r="BJ227" s="10" t="s">
        <v>80</v>
      </c>
      <c r="BK227" s="175" t="n">
        <f aca="false">ROUND(I227*H227,2)</f>
        <v>0</v>
      </c>
      <c r="BL227" s="10" t="s">
        <v>146</v>
      </c>
      <c r="BM227" s="10" t="s">
        <v>1072</v>
      </c>
    </row>
    <row r="228" s="26" customFormat="true" ht="24" hidden="false" customHeight="false" outlineLevel="0" collapsed="false">
      <c r="B228" s="27"/>
      <c r="D228" s="176" t="s">
        <v>140</v>
      </c>
      <c r="F228" s="177" t="s">
        <v>435</v>
      </c>
      <c r="L228" s="27"/>
      <c r="M228" s="178"/>
      <c r="N228" s="28"/>
      <c r="O228" s="28"/>
      <c r="P228" s="28"/>
      <c r="Q228" s="28"/>
      <c r="R228" s="28"/>
      <c r="S228" s="28"/>
      <c r="T228" s="67"/>
      <c r="AT228" s="10" t="s">
        <v>140</v>
      </c>
      <c r="AU228" s="10" t="s">
        <v>82</v>
      </c>
    </row>
    <row r="229" s="26" customFormat="true" ht="25.5" hidden="false" customHeight="true" outlineLevel="0" collapsed="false">
      <c r="B229" s="164"/>
      <c r="C229" s="165" t="s">
        <v>421</v>
      </c>
      <c r="D229" s="165" t="s">
        <v>130</v>
      </c>
      <c r="E229" s="166" t="s">
        <v>437</v>
      </c>
      <c r="F229" s="167" t="s">
        <v>438</v>
      </c>
      <c r="G229" s="168" t="s">
        <v>433</v>
      </c>
      <c r="H229" s="169" t="n">
        <v>300</v>
      </c>
      <c r="I229" s="170"/>
      <c r="J229" s="170" t="n">
        <f aca="false">ROUND(I229*H229,2)</f>
        <v>0</v>
      </c>
      <c r="K229" s="167" t="s">
        <v>134</v>
      </c>
      <c r="L229" s="27"/>
      <c r="M229" s="171"/>
      <c r="N229" s="172" t="s">
        <v>43</v>
      </c>
      <c r="O229" s="173" t="n">
        <v>0</v>
      </c>
      <c r="P229" s="173" t="n">
        <f aca="false">O229*H229</f>
        <v>0</v>
      </c>
      <c r="Q229" s="173" t="n">
        <v>0</v>
      </c>
      <c r="R229" s="173" t="n">
        <f aca="false">Q229*H229</f>
        <v>0</v>
      </c>
      <c r="S229" s="173" t="n">
        <v>0</v>
      </c>
      <c r="T229" s="174" t="n">
        <f aca="false">S229*H229</f>
        <v>0</v>
      </c>
      <c r="AR229" s="10" t="s">
        <v>146</v>
      </c>
      <c r="AT229" s="10" t="s">
        <v>130</v>
      </c>
      <c r="AU229" s="10" t="s">
        <v>82</v>
      </c>
      <c r="AY229" s="10" t="s">
        <v>127</v>
      </c>
      <c r="BE229" s="175" t="n">
        <f aca="false">IF(N229="základní",J229,0)</f>
        <v>0</v>
      </c>
      <c r="BF229" s="175" t="n">
        <f aca="false">IF(N229="snížená",J229,0)</f>
        <v>0</v>
      </c>
      <c r="BG229" s="175" t="n">
        <f aca="false">IF(N229="zákl. přenesená",J229,0)</f>
        <v>0</v>
      </c>
      <c r="BH229" s="175" t="n">
        <f aca="false">IF(N229="sníž. přenesená",J229,0)</f>
        <v>0</v>
      </c>
      <c r="BI229" s="175" t="n">
        <f aca="false">IF(N229="nulová",J229,0)</f>
        <v>0</v>
      </c>
      <c r="BJ229" s="10" t="s">
        <v>80</v>
      </c>
      <c r="BK229" s="175" t="n">
        <f aca="false">ROUND(I229*H229,2)</f>
        <v>0</v>
      </c>
      <c r="BL229" s="10" t="s">
        <v>146</v>
      </c>
      <c r="BM229" s="10" t="s">
        <v>1073</v>
      </c>
    </row>
    <row r="230" s="189" customFormat="true" ht="12" hidden="false" customHeight="false" outlineLevel="0" collapsed="false">
      <c r="B230" s="190"/>
      <c r="D230" s="176" t="s">
        <v>207</v>
      </c>
      <c r="E230" s="191"/>
      <c r="F230" s="192" t="s">
        <v>440</v>
      </c>
      <c r="H230" s="193" t="n">
        <v>300</v>
      </c>
      <c r="L230" s="190"/>
      <c r="M230" s="194"/>
      <c r="N230" s="195"/>
      <c r="O230" s="195"/>
      <c r="P230" s="195"/>
      <c r="Q230" s="195"/>
      <c r="R230" s="195"/>
      <c r="S230" s="195"/>
      <c r="T230" s="196"/>
      <c r="AT230" s="191" t="s">
        <v>207</v>
      </c>
      <c r="AU230" s="191" t="s">
        <v>82</v>
      </c>
      <c r="AV230" s="189" t="s">
        <v>82</v>
      </c>
      <c r="AW230" s="189" t="s">
        <v>35</v>
      </c>
      <c r="AX230" s="189" t="s">
        <v>80</v>
      </c>
      <c r="AY230" s="191" t="s">
        <v>127</v>
      </c>
    </row>
    <row r="231" s="26" customFormat="true" ht="16.5" hidden="false" customHeight="true" outlineLevel="0" collapsed="false">
      <c r="B231" s="164"/>
      <c r="C231" s="165" t="s">
        <v>426</v>
      </c>
      <c r="D231" s="165" t="s">
        <v>130</v>
      </c>
      <c r="E231" s="166" t="s">
        <v>442</v>
      </c>
      <c r="F231" s="167" t="s">
        <v>443</v>
      </c>
      <c r="G231" s="168" t="s">
        <v>433</v>
      </c>
      <c r="H231" s="169" t="n">
        <v>2</v>
      </c>
      <c r="I231" s="170"/>
      <c r="J231" s="170" t="n">
        <f aca="false">ROUND(I231*H231,2)</f>
        <v>0</v>
      </c>
      <c r="K231" s="167" t="s">
        <v>134</v>
      </c>
      <c r="L231" s="27"/>
      <c r="M231" s="171"/>
      <c r="N231" s="172" t="s">
        <v>43</v>
      </c>
      <c r="O231" s="173" t="n">
        <v>0.6</v>
      </c>
      <c r="P231" s="173" t="n">
        <f aca="false">O231*H231</f>
        <v>1.2</v>
      </c>
      <c r="Q231" s="173" t="n">
        <v>0</v>
      </c>
      <c r="R231" s="173" t="n">
        <f aca="false">Q231*H231</f>
        <v>0</v>
      </c>
      <c r="S231" s="173" t="n">
        <v>0</v>
      </c>
      <c r="T231" s="174" t="n">
        <f aca="false">S231*H231</f>
        <v>0</v>
      </c>
      <c r="AR231" s="10" t="s">
        <v>146</v>
      </c>
      <c r="AT231" s="10" t="s">
        <v>130</v>
      </c>
      <c r="AU231" s="10" t="s">
        <v>82</v>
      </c>
      <c r="AY231" s="10" t="s">
        <v>127</v>
      </c>
      <c r="BE231" s="175" t="n">
        <f aca="false">IF(N231="základní",J231,0)</f>
        <v>0</v>
      </c>
      <c r="BF231" s="175" t="n">
        <f aca="false">IF(N231="snížená",J231,0)</f>
        <v>0</v>
      </c>
      <c r="BG231" s="175" t="n">
        <f aca="false">IF(N231="zákl. přenesená",J231,0)</f>
        <v>0</v>
      </c>
      <c r="BH231" s="175" t="n">
        <f aca="false">IF(N231="sníž. přenesená",J231,0)</f>
        <v>0</v>
      </c>
      <c r="BI231" s="175" t="n">
        <f aca="false">IF(N231="nulová",J231,0)</f>
        <v>0</v>
      </c>
      <c r="BJ231" s="10" t="s">
        <v>80</v>
      </c>
      <c r="BK231" s="175" t="n">
        <f aca="false">ROUND(I231*H231,2)</f>
        <v>0</v>
      </c>
      <c r="BL231" s="10" t="s">
        <v>146</v>
      </c>
      <c r="BM231" s="10" t="s">
        <v>1074</v>
      </c>
    </row>
    <row r="232" s="26" customFormat="true" ht="16.5" hidden="false" customHeight="true" outlineLevel="0" collapsed="false">
      <c r="B232" s="164"/>
      <c r="C232" s="165" t="s">
        <v>430</v>
      </c>
      <c r="D232" s="165" t="s">
        <v>130</v>
      </c>
      <c r="E232" s="166" t="s">
        <v>446</v>
      </c>
      <c r="F232" s="167" t="s">
        <v>447</v>
      </c>
      <c r="G232" s="168" t="s">
        <v>433</v>
      </c>
      <c r="H232" s="169" t="n">
        <v>2</v>
      </c>
      <c r="I232" s="170"/>
      <c r="J232" s="170" t="n">
        <f aca="false">ROUND(I232*H232,2)</f>
        <v>0</v>
      </c>
      <c r="K232" s="167" t="s">
        <v>134</v>
      </c>
      <c r="L232" s="27"/>
      <c r="M232" s="171"/>
      <c r="N232" s="172" t="s">
        <v>43</v>
      </c>
      <c r="O232" s="173" t="n">
        <v>1.05</v>
      </c>
      <c r="P232" s="173" t="n">
        <f aca="false">O232*H232</f>
        <v>2.1</v>
      </c>
      <c r="Q232" s="173" t="n">
        <v>0</v>
      </c>
      <c r="R232" s="173" t="n">
        <f aca="false">Q232*H232</f>
        <v>0</v>
      </c>
      <c r="S232" s="173" t="n">
        <v>0</v>
      </c>
      <c r="T232" s="174" t="n">
        <f aca="false">S232*H232</f>
        <v>0</v>
      </c>
      <c r="AR232" s="10" t="s">
        <v>146</v>
      </c>
      <c r="AT232" s="10" t="s">
        <v>130</v>
      </c>
      <c r="AU232" s="10" t="s">
        <v>82</v>
      </c>
      <c r="AY232" s="10" t="s">
        <v>127</v>
      </c>
      <c r="BE232" s="175" t="n">
        <f aca="false">IF(N232="základní",J232,0)</f>
        <v>0</v>
      </c>
      <c r="BF232" s="175" t="n">
        <f aca="false">IF(N232="snížená",J232,0)</f>
        <v>0</v>
      </c>
      <c r="BG232" s="175" t="n">
        <f aca="false">IF(N232="zákl. přenesená",J232,0)</f>
        <v>0</v>
      </c>
      <c r="BH232" s="175" t="n">
        <f aca="false">IF(N232="sníž. přenesená",J232,0)</f>
        <v>0</v>
      </c>
      <c r="BI232" s="175" t="n">
        <f aca="false">IF(N232="nulová",J232,0)</f>
        <v>0</v>
      </c>
      <c r="BJ232" s="10" t="s">
        <v>80</v>
      </c>
      <c r="BK232" s="175" t="n">
        <f aca="false">ROUND(I232*H232,2)</f>
        <v>0</v>
      </c>
      <c r="BL232" s="10" t="s">
        <v>146</v>
      </c>
      <c r="BM232" s="10" t="s">
        <v>1075</v>
      </c>
    </row>
    <row r="233" s="189" customFormat="true" ht="12" hidden="false" customHeight="false" outlineLevel="0" collapsed="false">
      <c r="B233" s="190"/>
      <c r="D233" s="176" t="s">
        <v>207</v>
      </c>
      <c r="E233" s="191"/>
      <c r="F233" s="192" t="s">
        <v>449</v>
      </c>
      <c r="H233" s="193" t="n">
        <v>2</v>
      </c>
      <c r="L233" s="190"/>
      <c r="M233" s="194"/>
      <c r="N233" s="195"/>
      <c r="O233" s="195"/>
      <c r="P233" s="195"/>
      <c r="Q233" s="195"/>
      <c r="R233" s="195"/>
      <c r="S233" s="195"/>
      <c r="T233" s="196"/>
      <c r="AT233" s="191" t="s">
        <v>207</v>
      </c>
      <c r="AU233" s="191" t="s">
        <v>82</v>
      </c>
      <c r="AV233" s="189" t="s">
        <v>82</v>
      </c>
      <c r="AW233" s="189" t="s">
        <v>35</v>
      </c>
      <c r="AX233" s="189" t="s">
        <v>80</v>
      </c>
      <c r="AY233" s="191" t="s">
        <v>127</v>
      </c>
    </row>
    <row r="234" s="26" customFormat="true" ht="25.5" hidden="false" customHeight="true" outlineLevel="0" collapsed="false">
      <c r="B234" s="164"/>
      <c r="C234" s="165" t="s">
        <v>436</v>
      </c>
      <c r="D234" s="165" t="s">
        <v>130</v>
      </c>
      <c r="E234" s="166" t="s">
        <v>451</v>
      </c>
      <c r="F234" s="167" t="s">
        <v>452</v>
      </c>
      <c r="G234" s="168" t="s">
        <v>433</v>
      </c>
      <c r="H234" s="169" t="n">
        <v>60</v>
      </c>
      <c r="I234" s="170"/>
      <c r="J234" s="170" t="n">
        <f aca="false">ROUND(I234*H234,2)</f>
        <v>0</v>
      </c>
      <c r="K234" s="167" t="s">
        <v>134</v>
      </c>
      <c r="L234" s="27"/>
      <c r="M234" s="171"/>
      <c r="N234" s="172" t="s">
        <v>43</v>
      </c>
      <c r="O234" s="173" t="n">
        <v>0</v>
      </c>
      <c r="P234" s="173" t="n">
        <f aca="false">O234*H234</f>
        <v>0</v>
      </c>
      <c r="Q234" s="173" t="n">
        <v>0</v>
      </c>
      <c r="R234" s="173" t="n">
        <f aca="false">Q234*H234</f>
        <v>0</v>
      </c>
      <c r="S234" s="173" t="n">
        <v>0</v>
      </c>
      <c r="T234" s="174" t="n">
        <f aca="false">S234*H234</f>
        <v>0</v>
      </c>
      <c r="AR234" s="10" t="s">
        <v>146</v>
      </c>
      <c r="AT234" s="10" t="s">
        <v>130</v>
      </c>
      <c r="AU234" s="10" t="s">
        <v>82</v>
      </c>
      <c r="AY234" s="10" t="s">
        <v>127</v>
      </c>
      <c r="BE234" s="175" t="n">
        <f aca="false">IF(N234="základní",J234,0)</f>
        <v>0</v>
      </c>
      <c r="BF234" s="175" t="n">
        <f aca="false">IF(N234="snížená",J234,0)</f>
        <v>0</v>
      </c>
      <c r="BG234" s="175" t="n">
        <f aca="false">IF(N234="zákl. přenesená",J234,0)</f>
        <v>0</v>
      </c>
      <c r="BH234" s="175" t="n">
        <f aca="false">IF(N234="sníž. přenesená",J234,0)</f>
        <v>0</v>
      </c>
      <c r="BI234" s="175" t="n">
        <f aca="false">IF(N234="nulová",J234,0)</f>
        <v>0</v>
      </c>
      <c r="BJ234" s="10" t="s">
        <v>80</v>
      </c>
      <c r="BK234" s="175" t="n">
        <f aca="false">ROUND(I234*H234,2)</f>
        <v>0</v>
      </c>
      <c r="BL234" s="10" t="s">
        <v>146</v>
      </c>
      <c r="BM234" s="10" t="s">
        <v>1076</v>
      </c>
    </row>
    <row r="235" s="189" customFormat="true" ht="12" hidden="false" customHeight="false" outlineLevel="0" collapsed="false">
      <c r="B235" s="190"/>
      <c r="D235" s="176" t="s">
        <v>207</v>
      </c>
      <c r="E235" s="191"/>
      <c r="F235" s="192" t="s">
        <v>454</v>
      </c>
      <c r="H235" s="193" t="n">
        <v>60</v>
      </c>
      <c r="L235" s="190"/>
      <c r="M235" s="194"/>
      <c r="N235" s="195"/>
      <c r="O235" s="195"/>
      <c r="P235" s="195"/>
      <c r="Q235" s="195"/>
      <c r="R235" s="195"/>
      <c r="S235" s="195"/>
      <c r="T235" s="196"/>
      <c r="AT235" s="191" t="s">
        <v>207</v>
      </c>
      <c r="AU235" s="191" t="s">
        <v>82</v>
      </c>
      <c r="AV235" s="189" t="s">
        <v>82</v>
      </c>
      <c r="AW235" s="189" t="s">
        <v>35</v>
      </c>
      <c r="AX235" s="189" t="s">
        <v>80</v>
      </c>
      <c r="AY235" s="191" t="s">
        <v>127</v>
      </c>
    </row>
    <row r="236" s="26" customFormat="true" ht="16.5" hidden="false" customHeight="true" outlineLevel="0" collapsed="false">
      <c r="B236" s="164"/>
      <c r="C236" s="165" t="s">
        <v>441</v>
      </c>
      <c r="D236" s="165" t="s">
        <v>130</v>
      </c>
      <c r="E236" s="166" t="s">
        <v>456</v>
      </c>
      <c r="F236" s="167" t="s">
        <v>457</v>
      </c>
      <c r="G236" s="168" t="s">
        <v>433</v>
      </c>
      <c r="H236" s="169" t="n">
        <v>2</v>
      </c>
      <c r="I236" s="170"/>
      <c r="J236" s="170" t="n">
        <f aca="false">ROUND(I236*H236,2)</f>
        <v>0</v>
      </c>
      <c r="K236" s="167" t="s">
        <v>134</v>
      </c>
      <c r="L236" s="27"/>
      <c r="M236" s="171"/>
      <c r="N236" s="172" t="s">
        <v>43</v>
      </c>
      <c r="O236" s="173" t="n">
        <v>0.696</v>
      </c>
      <c r="P236" s="173" t="n">
        <f aca="false">O236*H236</f>
        <v>1.392</v>
      </c>
      <c r="Q236" s="173" t="n">
        <v>0</v>
      </c>
      <c r="R236" s="173" t="n">
        <f aca="false">Q236*H236</f>
        <v>0</v>
      </c>
      <c r="S236" s="173" t="n">
        <v>0</v>
      </c>
      <c r="T236" s="174" t="n">
        <f aca="false">S236*H236</f>
        <v>0</v>
      </c>
      <c r="AR236" s="10" t="s">
        <v>146</v>
      </c>
      <c r="AT236" s="10" t="s">
        <v>130</v>
      </c>
      <c r="AU236" s="10" t="s">
        <v>82</v>
      </c>
      <c r="AY236" s="10" t="s">
        <v>127</v>
      </c>
      <c r="BE236" s="175" t="n">
        <f aca="false">IF(N236="základní",J236,0)</f>
        <v>0</v>
      </c>
      <c r="BF236" s="175" t="n">
        <f aca="false">IF(N236="snížená",J236,0)</f>
        <v>0</v>
      </c>
      <c r="BG236" s="175" t="n">
        <f aca="false">IF(N236="zákl. přenesená",J236,0)</f>
        <v>0</v>
      </c>
      <c r="BH236" s="175" t="n">
        <f aca="false">IF(N236="sníž. přenesená",J236,0)</f>
        <v>0</v>
      </c>
      <c r="BI236" s="175" t="n">
        <f aca="false">IF(N236="nulová",J236,0)</f>
        <v>0</v>
      </c>
      <c r="BJ236" s="10" t="s">
        <v>80</v>
      </c>
      <c r="BK236" s="175" t="n">
        <f aca="false">ROUND(I236*H236,2)</f>
        <v>0</v>
      </c>
      <c r="BL236" s="10" t="s">
        <v>146</v>
      </c>
      <c r="BM236" s="10" t="s">
        <v>1077</v>
      </c>
    </row>
    <row r="237" s="151" customFormat="true" ht="29.85" hidden="false" customHeight="true" outlineLevel="0" collapsed="false">
      <c r="B237" s="152"/>
      <c r="D237" s="153" t="s">
        <v>71</v>
      </c>
      <c r="E237" s="162" t="s">
        <v>478</v>
      </c>
      <c r="F237" s="162" t="s">
        <v>479</v>
      </c>
      <c r="J237" s="163" t="n">
        <f aca="false">BK237</f>
        <v>0</v>
      </c>
      <c r="L237" s="152"/>
      <c r="M237" s="156"/>
      <c r="N237" s="157"/>
      <c r="O237" s="157"/>
      <c r="P237" s="158" t="n">
        <f aca="false">SUM(P238:P251)</f>
        <v>567.818316</v>
      </c>
      <c r="Q237" s="157"/>
      <c r="R237" s="158" t="n">
        <f aca="false">SUM(R238:R251)</f>
        <v>0</v>
      </c>
      <c r="S237" s="157"/>
      <c r="T237" s="159" t="n">
        <f aca="false">SUM(T238:T251)</f>
        <v>23.4</v>
      </c>
      <c r="AR237" s="153" t="s">
        <v>80</v>
      </c>
      <c r="AT237" s="160" t="s">
        <v>71</v>
      </c>
      <c r="AU237" s="160" t="s">
        <v>80</v>
      </c>
      <c r="AY237" s="153" t="s">
        <v>127</v>
      </c>
      <c r="BK237" s="161" t="n">
        <f aca="false">SUM(BK238:BK251)</f>
        <v>0</v>
      </c>
    </row>
    <row r="238" s="26" customFormat="true" ht="16.5" hidden="false" customHeight="true" outlineLevel="0" collapsed="false">
      <c r="B238" s="164"/>
      <c r="C238" s="165" t="s">
        <v>461</v>
      </c>
      <c r="D238" s="165" t="s">
        <v>130</v>
      </c>
      <c r="E238" s="166" t="s">
        <v>481</v>
      </c>
      <c r="F238" s="167" t="s">
        <v>482</v>
      </c>
      <c r="G238" s="168" t="s">
        <v>205</v>
      </c>
      <c r="H238" s="169" t="n">
        <v>15.2</v>
      </c>
      <c r="I238" s="170"/>
      <c r="J238" s="170" t="n">
        <f aca="false">ROUND(I238*H238,2)</f>
        <v>0</v>
      </c>
      <c r="K238" s="167" t="s">
        <v>134</v>
      </c>
      <c r="L238" s="27"/>
      <c r="M238" s="171"/>
      <c r="N238" s="172" t="s">
        <v>43</v>
      </c>
      <c r="O238" s="173" t="n">
        <v>9.009</v>
      </c>
      <c r="P238" s="173" t="n">
        <f aca="false">O238*H238</f>
        <v>136.9368</v>
      </c>
      <c r="Q238" s="173" t="n">
        <v>0</v>
      </c>
      <c r="R238" s="173" t="n">
        <f aca="false">Q238*H238</f>
        <v>0</v>
      </c>
      <c r="S238" s="173" t="n">
        <v>1.5</v>
      </c>
      <c r="T238" s="174" t="n">
        <f aca="false">S238*H238</f>
        <v>22.8</v>
      </c>
      <c r="AR238" s="10" t="s">
        <v>146</v>
      </c>
      <c r="AT238" s="10" t="s">
        <v>130</v>
      </c>
      <c r="AU238" s="10" t="s">
        <v>82</v>
      </c>
      <c r="AY238" s="10" t="s">
        <v>127</v>
      </c>
      <c r="BE238" s="175" t="n">
        <f aca="false">IF(N238="základní",J238,0)</f>
        <v>0</v>
      </c>
      <c r="BF238" s="175" t="n">
        <f aca="false">IF(N238="snížená",J238,0)</f>
        <v>0</v>
      </c>
      <c r="BG238" s="175" t="n">
        <f aca="false">IF(N238="zákl. přenesená",J238,0)</f>
        <v>0</v>
      </c>
      <c r="BH238" s="175" t="n">
        <f aca="false">IF(N238="sníž. přenesená",J238,0)</f>
        <v>0</v>
      </c>
      <c r="BI238" s="175" t="n">
        <f aca="false">IF(N238="nulová",J238,0)</f>
        <v>0</v>
      </c>
      <c r="BJ238" s="10" t="s">
        <v>80</v>
      </c>
      <c r="BK238" s="175" t="n">
        <f aca="false">ROUND(I238*H238,2)</f>
        <v>0</v>
      </c>
      <c r="BL238" s="10" t="s">
        <v>146</v>
      </c>
      <c r="BM238" s="10" t="s">
        <v>1078</v>
      </c>
    </row>
    <row r="239" s="182" customFormat="true" ht="12" hidden="false" customHeight="false" outlineLevel="0" collapsed="false">
      <c r="B239" s="183"/>
      <c r="D239" s="176" t="s">
        <v>207</v>
      </c>
      <c r="E239" s="184"/>
      <c r="F239" s="185" t="s">
        <v>944</v>
      </c>
      <c r="H239" s="184"/>
      <c r="L239" s="183"/>
      <c r="M239" s="186"/>
      <c r="N239" s="187"/>
      <c r="O239" s="187"/>
      <c r="P239" s="187"/>
      <c r="Q239" s="187"/>
      <c r="R239" s="187"/>
      <c r="S239" s="187"/>
      <c r="T239" s="188"/>
      <c r="AT239" s="184" t="s">
        <v>207</v>
      </c>
      <c r="AU239" s="184" t="s">
        <v>82</v>
      </c>
      <c r="AV239" s="182" t="s">
        <v>80</v>
      </c>
      <c r="AW239" s="182" t="s">
        <v>35</v>
      </c>
      <c r="AX239" s="182" t="s">
        <v>72</v>
      </c>
      <c r="AY239" s="184" t="s">
        <v>127</v>
      </c>
    </row>
    <row r="240" s="189" customFormat="true" ht="12" hidden="false" customHeight="false" outlineLevel="0" collapsed="false">
      <c r="B240" s="190"/>
      <c r="D240" s="176" t="s">
        <v>207</v>
      </c>
      <c r="E240" s="191"/>
      <c r="F240" s="192" t="s">
        <v>1079</v>
      </c>
      <c r="H240" s="193" t="n">
        <v>15.2</v>
      </c>
      <c r="L240" s="190"/>
      <c r="M240" s="194"/>
      <c r="N240" s="195"/>
      <c r="O240" s="195"/>
      <c r="P240" s="195"/>
      <c r="Q240" s="195"/>
      <c r="R240" s="195"/>
      <c r="S240" s="195"/>
      <c r="T240" s="196"/>
      <c r="AT240" s="191" t="s">
        <v>207</v>
      </c>
      <c r="AU240" s="191" t="s">
        <v>82</v>
      </c>
      <c r="AV240" s="189" t="s">
        <v>82</v>
      </c>
      <c r="AW240" s="189" t="s">
        <v>35</v>
      </c>
      <c r="AX240" s="189" t="s">
        <v>80</v>
      </c>
      <c r="AY240" s="191" t="s">
        <v>127</v>
      </c>
    </row>
    <row r="241" s="26" customFormat="true" ht="16.5" hidden="false" customHeight="true" outlineLevel="0" collapsed="false">
      <c r="B241" s="164"/>
      <c r="C241" s="165" t="s">
        <v>465</v>
      </c>
      <c r="D241" s="165" t="s">
        <v>130</v>
      </c>
      <c r="E241" s="166" t="s">
        <v>486</v>
      </c>
      <c r="F241" s="167" t="s">
        <v>487</v>
      </c>
      <c r="G241" s="168" t="s">
        <v>205</v>
      </c>
      <c r="H241" s="169" t="n">
        <v>0.4</v>
      </c>
      <c r="I241" s="170"/>
      <c r="J241" s="170" t="n">
        <f aca="false">ROUND(I241*H241,2)</f>
        <v>0</v>
      </c>
      <c r="K241" s="167"/>
      <c r="L241" s="27"/>
      <c r="M241" s="171"/>
      <c r="N241" s="172" t="s">
        <v>43</v>
      </c>
      <c r="O241" s="173" t="n">
        <v>9.009</v>
      </c>
      <c r="P241" s="173" t="n">
        <f aca="false">O241*H241</f>
        <v>3.6036</v>
      </c>
      <c r="Q241" s="173" t="n">
        <v>0</v>
      </c>
      <c r="R241" s="173" t="n">
        <f aca="false">Q241*H241</f>
        <v>0</v>
      </c>
      <c r="S241" s="173" t="n">
        <v>1.5</v>
      </c>
      <c r="T241" s="174" t="n">
        <f aca="false">S241*H241</f>
        <v>0.6</v>
      </c>
      <c r="AR241" s="10" t="s">
        <v>146</v>
      </c>
      <c r="AT241" s="10" t="s">
        <v>130</v>
      </c>
      <c r="AU241" s="10" t="s">
        <v>82</v>
      </c>
      <c r="AY241" s="10" t="s">
        <v>127</v>
      </c>
      <c r="BE241" s="175" t="n">
        <f aca="false">IF(N241="základní",J241,0)</f>
        <v>0</v>
      </c>
      <c r="BF241" s="175" t="n">
        <f aca="false">IF(N241="snížená",J241,0)</f>
        <v>0</v>
      </c>
      <c r="BG241" s="175" t="n">
        <f aca="false">IF(N241="zákl. přenesená",J241,0)</f>
        <v>0</v>
      </c>
      <c r="BH241" s="175" t="n">
        <f aca="false">IF(N241="sníž. přenesená",J241,0)</f>
        <v>0</v>
      </c>
      <c r="BI241" s="175" t="n">
        <f aca="false">IF(N241="nulová",J241,0)</f>
        <v>0</v>
      </c>
      <c r="BJ241" s="10" t="s">
        <v>80</v>
      </c>
      <c r="BK241" s="175" t="n">
        <f aca="false">ROUND(I241*H241,2)</f>
        <v>0</v>
      </c>
      <c r="BL241" s="10" t="s">
        <v>146</v>
      </c>
      <c r="BM241" s="10" t="s">
        <v>1080</v>
      </c>
    </row>
    <row r="242" s="182" customFormat="true" ht="12" hidden="false" customHeight="false" outlineLevel="0" collapsed="false">
      <c r="B242" s="183"/>
      <c r="D242" s="176" t="s">
        <v>207</v>
      </c>
      <c r="E242" s="184"/>
      <c r="F242" s="185" t="s">
        <v>944</v>
      </c>
      <c r="H242" s="184"/>
      <c r="L242" s="183"/>
      <c r="M242" s="186"/>
      <c r="N242" s="187"/>
      <c r="O242" s="187"/>
      <c r="P242" s="187"/>
      <c r="Q242" s="187"/>
      <c r="R242" s="187"/>
      <c r="S242" s="187"/>
      <c r="T242" s="188"/>
      <c r="AT242" s="184" t="s">
        <v>207</v>
      </c>
      <c r="AU242" s="184" t="s">
        <v>82</v>
      </c>
      <c r="AV242" s="182" t="s">
        <v>80</v>
      </c>
      <c r="AW242" s="182" t="s">
        <v>35</v>
      </c>
      <c r="AX242" s="182" t="s">
        <v>72</v>
      </c>
      <c r="AY242" s="184" t="s">
        <v>127</v>
      </c>
    </row>
    <row r="243" s="189" customFormat="true" ht="12" hidden="false" customHeight="false" outlineLevel="0" collapsed="false">
      <c r="B243" s="190"/>
      <c r="D243" s="176" t="s">
        <v>207</v>
      </c>
      <c r="E243" s="191"/>
      <c r="F243" s="192" t="s">
        <v>1081</v>
      </c>
      <c r="H243" s="193" t="n">
        <v>0.4</v>
      </c>
      <c r="L243" s="190"/>
      <c r="M243" s="194"/>
      <c r="N243" s="195"/>
      <c r="O243" s="195"/>
      <c r="P243" s="195"/>
      <c r="Q243" s="195"/>
      <c r="R243" s="195"/>
      <c r="S243" s="195"/>
      <c r="T243" s="196"/>
      <c r="AT243" s="191" t="s">
        <v>207</v>
      </c>
      <c r="AU243" s="191" t="s">
        <v>82</v>
      </c>
      <c r="AV243" s="189" t="s">
        <v>82</v>
      </c>
      <c r="AW243" s="189" t="s">
        <v>35</v>
      </c>
      <c r="AX243" s="189" t="s">
        <v>80</v>
      </c>
      <c r="AY243" s="191" t="s">
        <v>127</v>
      </c>
    </row>
    <row r="244" s="26" customFormat="true" ht="25.5" hidden="false" customHeight="true" outlineLevel="0" collapsed="false">
      <c r="B244" s="164"/>
      <c r="C244" s="165" t="s">
        <v>469</v>
      </c>
      <c r="D244" s="165" t="s">
        <v>130</v>
      </c>
      <c r="E244" s="166" t="s">
        <v>1082</v>
      </c>
      <c r="F244" s="167" t="s">
        <v>1083</v>
      </c>
      <c r="G244" s="168" t="s">
        <v>218</v>
      </c>
      <c r="H244" s="169" t="n">
        <v>85.644</v>
      </c>
      <c r="I244" s="170"/>
      <c r="J244" s="170" t="n">
        <f aca="false">ROUND(I244*H244,2)</f>
        <v>0</v>
      </c>
      <c r="K244" s="167" t="s">
        <v>134</v>
      </c>
      <c r="L244" s="27"/>
      <c r="M244" s="171"/>
      <c r="N244" s="172" t="s">
        <v>43</v>
      </c>
      <c r="O244" s="173" t="n">
        <v>4.75</v>
      </c>
      <c r="P244" s="173" t="n">
        <f aca="false">O244*H244</f>
        <v>406.809</v>
      </c>
      <c r="Q244" s="173" t="n">
        <v>0</v>
      </c>
      <c r="R244" s="173" t="n">
        <f aca="false">Q244*H244</f>
        <v>0</v>
      </c>
      <c r="S244" s="173" t="n">
        <v>0</v>
      </c>
      <c r="T244" s="174" t="n">
        <f aca="false">S244*H244</f>
        <v>0</v>
      </c>
      <c r="AR244" s="10" t="s">
        <v>146</v>
      </c>
      <c r="AT244" s="10" t="s">
        <v>130</v>
      </c>
      <c r="AU244" s="10" t="s">
        <v>82</v>
      </c>
      <c r="AY244" s="10" t="s">
        <v>127</v>
      </c>
      <c r="BE244" s="175" t="n">
        <f aca="false">IF(N244="základní",J244,0)</f>
        <v>0</v>
      </c>
      <c r="BF244" s="175" t="n">
        <f aca="false">IF(N244="snížená",J244,0)</f>
        <v>0</v>
      </c>
      <c r="BG244" s="175" t="n">
        <f aca="false">IF(N244="zákl. přenesená",J244,0)</f>
        <v>0</v>
      </c>
      <c r="BH244" s="175" t="n">
        <f aca="false">IF(N244="sníž. přenesená",J244,0)</f>
        <v>0</v>
      </c>
      <c r="BI244" s="175" t="n">
        <f aca="false">IF(N244="nulová",J244,0)</f>
        <v>0</v>
      </c>
      <c r="BJ244" s="10" t="s">
        <v>80</v>
      </c>
      <c r="BK244" s="175" t="n">
        <f aca="false">ROUND(I244*H244,2)</f>
        <v>0</v>
      </c>
      <c r="BL244" s="10" t="s">
        <v>146</v>
      </c>
      <c r="BM244" s="10" t="s">
        <v>1084</v>
      </c>
    </row>
    <row r="245" s="26" customFormat="true" ht="25.5" hidden="false" customHeight="true" outlineLevel="0" collapsed="false">
      <c r="B245" s="164"/>
      <c r="C245" s="165" t="s">
        <v>473</v>
      </c>
      <c r="D245" s="165" t="s">
        <v>130</v>
      </c>
      <c r="E245" s="166" t="s">
        <v>495</v>
      </c>
      <c r="F245" s="167" t="s">
        <v>496</v>
      </c>
      <c r="G245" s="168" t="s">
        <v>218</v>
      </c>
      <c r="H245" s="169" t="n">
        <v>85.644</v>
      </c>
      <c r="I245" s="170"/>
      <c r="J245" s="170" t="n">
        <f aca="false">ROUND(I245*H245,2)</f>
        <v>0</v>
      </c>
      <c r="K245" s="167" t="s">
        <v>134</v>
      </c>
      <c r="L245" s="27"/>
      <c r="M245" s="171"/>
      <c r="N245" s="172" t="s">
        <v>43</v>
      </c>
      <c r="O245" s="173" t="n">
        <v>0.125</v>
      </c>
      <c r="P245" s="173" t="n">
        <f aca="false">O245*H245</f>
        <v>10.7055</v>
      </c>
      <c r="Q245" s="173" t="n">
        <v>0</v>
      </c>
      <c r="R245" s="173" t="n">
        <f aca="false">Q245*H245</f>
        <v>0</v>
      </c>
      <c r="S245" s="173" t="n">
        <v>0</v>
      </c>
      <c r="T245" s="174" t="n">
        <f aca="false">S245*H245</f>
        <v>0</v>
      </c>
      <c r="AR245" s="10" t="s">
        <v>146</v>
      </c>
      <c r="AT245" s="10" t="s">
        <v>130</v>
      </c>
      <c r="AU245" s="10" t="s">
        <v>82</v>
      </c>
      <c r="AY245" s="10" t="s">
        <v>127</v>
      </c>
      <c r="BE245" s="175" t="n">
        <f aca="false">IF(N245="základní",J245,0)</f>
        <v>0</v>
      </c>
      <c r="BF245" s="175" t="n">
        <f aca="false">IF(N245="snížená",J245,0)</f>
        <v>0</v>
      </c>
      <c r="BG245" s="175" t="n">
        <f aca="false">IF(N245="zákl. přenesená",J245,0)</f>
        <v>0</v>
      </c>
      <c r="BH245" s="175" t="n">
        <f aca="false">IF(N245="sníž. přenesená",J245,0)</f>
        <v>0</v>
      </c>
      <c r="BI245" s="175" t="n">
        <f aca="false">IF(N245="nulová",J245,0)</f>
        <v>0</v>
      </c>
      <c r="BJ245" s="10" t="s">
        <v>80</v>
      </c>
      <c r="BK245" s="175" t="n">
        <f aca="false">ROUND(I245*H245,2)</f>
        <v>0</v>
      </c>
      <c r="BL245" s="10" t="s">
        <v>146</v>
      </c>
      <c r="BM245" s="10" t="s">
        <v>1085</v>
      </c>
    </row>
    <row r="246" s="26" customFormat="true" ht="25.5" hidden="false" customHeight="true" outlineLevel="0" collapsed="false">
      <c r="B246" s="164"/>
      <c r="C246" s="165" t="s">
        <v>480</v>
      </c>
      <c r="D246" s="165" t="s">
        <v>130</v>
      </c>
      <c r="E246" s="166" t="s">
        <v>499</v>
      </c>
      <c r="F246" s="167" t="s">
        <v>500</v>
      </c>
      <c r="G246" s="168" t="s">
        <v>218</v>
      </c>
      <c r="H246" s="169" t="n">
        <v>1627.236</v>
      </c>
      <c r="I246" s="170"/>
      <c r="J246" s="170" t="n">
        <f aca="false">ROUND(I246*H246,2)</f>
        <v>0</v>
      </c>
      <c r="K246" s="167" t="s">
        <v>134</v>
      </c>
      <c r="L246" s="27"/>
      <c r="M246" s="171"/>
      <c r="N246" s="172" t="s">
        <v>43</v>
      </c>
      <c r="O246" s="173" t="n">
        <v>0.006</v>
      </c>
      <c r="P246" s="173" t="n">
        <f aca="false">O246*H246</f>
        <v>9.763416</v>
      </c>
      <c r="Q246" s="173" t="n">
        <v>0</v>
      </c>
      <c r="R246" s="173" t="n">
        <f aca="false">Q246*H246</f>
        <v>0</v>
      </c>
      <c r="S246" s="173" t="n">
        <v>0</v>
      </c>
      <c r="T246" s="174" t="n">
        <f aca="false">S246*H246</f>
        <v>0</v>
      </c>
      <c r="AR246" s="10" t="s">
        <v>146</v>
      </c>
      <c r="AT246" s="10" t="s">
        <v>130</v>
      </c>
      <c r="AU246" s="10" t="s">
        <v>82</v>
      </c>
      <c r="AY246" s="10" t="s">
        <v>127</v>
      </c>
      <c r="BE246" s="175" t="n">
        <f aca="false">IF(N246="základní",J246,0)</f>
        <v>0</v>
      </c>
      <c r="BF246" s="175" t="n">
        <f aca="false">IF(N246="snížená",J246,0)</f>
        <v>0</v>
      </c>
      <c r="BG246" s="175" t="n">
        <f aca="false">IF(N246="zákl. přenesená",J246,0)</f>
        <v>0</v>
      </c>
      <c r="BH246" s="175" t="n">
        <f aca="false">IF(N246="sníž. přenesená",J246,0)</f>
        <v>0</v>
      </c>
      <c r="BI246" s="175" t="n">
        <f aca="false">IF(N246="nulová",J246,0)</f>
        <v>0</v>
      </c>
      <c r="BJ246" s="10" t="s">
        <v>80</v>
      </c>
      <c r="BK246" s="175" t="n">
        <f aca="false">ROUND(I246*H246,2)</f>
        <v>0</v>
      </c>
      <c r="BL246" s="10" t="s">
        <v>146</v>
      </c>
      <c r="BM246" s="10" t="s">
        <v>1086</v>
      </c>
    </row>
    <row r="247" s="189" customFormat="true" ht="12" hidden="false" customHeight="false" outlineLevel="0" collapsed="false">
      <c r="B247" s="190"/>
      <c r="D247" s="176" t="s">
        <v>207</v>
      </c>
      <c r="E247" s="191"/>
      <c r="F247" s="192" t="s">
        <v>1087</v>
      </c>
      <c r="H247" s="193" t="n">
        <v>1627.236</v>
      </c>
      <c r="L247" s="190"/>
      <c r="M247" s="194"/>
      <c r="N247" s="195"/>
      <c r="O247" s="195"/>
      <c r="P247" s="195"/>
      <c r="Q247" s="195"/>
      <c r="R247" s="195"/>
      <c r="S247" s="195"/>
      <c r="T247" s="196"/>
      <c r="AT247" s="191" t="s">
        <v>207</v>
      </c>
      <c r="AU247" s="191" t="s">
        <v>82</v>
      </c>
      <c r="AV247" s="189" t="s">
        <v>82</v>
      </c>
      <c r="AW247" s="189" t="s">
        <v>35</v>
      </c>
      <c r="AX247" s="189" t="s">
        <v>80</v>
      </c>
      <c r="AY247" s="191" t="s">
        <v>127</v>
      </c>
    </row>
    <row r="248" s="26" customFormat="true" ht="16.5" hidden="false" customHeight="true" outlineLevel="0" collapsed="false">
      <c r="B248" s="164"/>
      <c r="C248" s="165" t="s">
        <v>485</v>
      </c>
      <c r="D248" s="165" t="s">
        <v>130</v>
      </c>
      <c r="E248" s="166" t="s">
        <v>504</v>
      </c>
      <c r="F248" s="167" t="s">
        <v>505</v>
      </c>
      <c r="G248" s="168" t="s">
        <v>218</v>
      </c>
      <c r="H248" s="169" t="n">
        <v>42.607</v>
      </c>
      <c r="I248" s="170"/>
      <c r="J248" s="170" t="n">
        <f aca="false">ROUND(I248*H248,2)</f>
        <v>0</v>
      </c>
      <c r="K248" s="167"/>
      <c r="L248" s="27"/>
      <c r="M248" s="171"/>
      <c r="N248" s="172" t="s">
        <v>43</v>
      </c>
      <c r="O248" s="173" t="n">
        <v>0</v>
      </c>
      <c r="P248" s="173" t="n">
        <f aca="false">O248*H248</f>
        <v>0</v>
      </c>
      <c r="Q248" s="173" t="n">
        <v>0</v>
      </c>
      <c r="R248" s="173" t="n">
        <f aca="false">Q248*H248</f>
        <v>0</v>
      </c>
      <c r="S248" s="173" t="n">
        <v>0</v>
      </c>
      <c r="T248" s="174" t="n">
        <f aca="false">S248*H248</f>
        <v>0</v>
      </c>
      <c r="AR248" s="10" t="s">
        <v>146</v>
      </c>
      <c r="AT248" s="10" t="s">
        <v>130</v>
      </c>
      <c r="AU248" s="10" t="s">
        <v>82</v>
      </c>
      <c r="AY248" s="10" t="s">
        <v>127</v>
      </c>
      <c r="BE248" s="175" t="n">
        <f aca="false">IF(N248="základní",J248,0)</f>
        <v>0</v>
      </c>
      <c r="BF248" s="175" t="n">
        <f aca="false">IF(N248="snížená",J248,0)</f>
        <v>0</v>
      </c>
      <c r="BG248" s="175" t="n">
        <f aca="false">IF(N248="zákl. přenesená",J248,0)</f>
        <v>0</v>
      </c>
      <c r="BH248" s="175" t="n">
        <f aca="false">IF(N248="sníž. přenesená",J248,0)</f>
        <v>0</v>
      </c>
      <c r="BI248" s="175" t="n">
        <f aca="false">IF(N248="nulová",J248,0)</f>
        <v>0</v>
      </c>
      <c r="BJ248" s="10" t="s">
        <v>80</v>
      </c>
      <c r="BK248" s="175" t="n">
        <f aca="false">ROUND(I248*H248,2)</f>
        <v>0</v>
      </c>
      <c r="BL248" s="10" t="s">
        <v>146</v>
      </c>
      <c r="BM248" s="10" t="s">
        <v>1088</v>
      </c>
    </row>
    <row r="249" s="189" customFormat="true" ht="12" hidden="false" customHeight="false" outlineLevel="0" collapsed="false">
      <c r="B249" s="190"/>
      <c r="D249" s="176" t="s">
        <v>207</v>
      </c>
      <c r="E249" s="191"/>
      <c r="F249" s="192" t="s">
        <v>1089</v>
      </c>
      <c r="H249" s="193" t="n">
        <v>42.607</v>
      </c>
      <c r="L249" s="190"/>
      <c r="M249" s="194"/>
      <c r="N249" s="195"/>
      <c r="O249" s="195"/>
      <c r="P249" s="195"/>
      <c r="Q249" s="195"/>
      <c r="R249" s="195"/>
      <c r="S249" s="195"/>
      <c r="T249" s="196"/>
      <c r="AT249" s="191" t="s">
        <v>207</v>
      </c>
      <c r="AU249" s="191" t="s">
        <v>82</v>
      </c>
      <c r="AV249" s="189" t="s">
        <v>82</v>
      </c>
      <c r="AW249" s="189" t="s">
        <v>35</v>
      </c>
      <c r="AX249" s="189" t="s">
        <v>80</v>
      </c>
      <c r="AY249" s="191" t="s">
        <v>127</v>
      </c>
    </row>
    <row r="250" s="26" customFormat="true" ht="25.5" hidden="false" customHeight="true" outlineLevel="0" collapsed="false">
      <c r="B250" s="164"/>
      <c r="C250" s="165" t="s">
        <v>490</v>
      </c>
      <c r="D250" s="165" t="s">
        <v>130</v>
      </c>
      <c r="E250" s="166" t="s">
        <v>509</v>
      </c>
      <c r="F250" s="167" t="s">
        <v>510</v>
      </c>
      <c r="G250" s="168" t="s">
        <v>218</v>
      </c>
      <c r="H250" s="169" t="n">
        <v>18.259</v>
      </c>
      <c r="I250" s="170"/>
      <c r="J250" s="170" t="n">
        <f aca="false">ROUND(I250*H250,2)</f>
        <v>0</v>
      </c>
      <c r="K250" s="167"/>
      <c r="L250" s="27"/>
      <c r="M250" s="171"/>
      <c r="N250" s="172" t="s">
        <v>43</v>
      </c>
      <c r="O250" s="173" t="n">
        <v>0</v>
      </c>
      <c r="P250" s="173" t="n">
        <f aca="false">O250*H250</f>
        <v>0</v>
      </c>
      <c r="Q250" s="173" t="n">
        <v>0</v>
      </c>
      <c r="R250" s="173" t="n">
        <f aca="false">Q250*H250</f>
        <v>0</v>
      </c>
      <c r="S250" s="173" t="n">
        <v>0</v>
      </c>
      <c r="T250" s="174" t="n">
        <f aca="false">S250*H250</f>
        <v>0</v>
      </c>
      <c r="AR250" s="10" t="s">
        <v>146</v>
      </c>
      <c r="AT250" s="10" t="s">
        <v>130</v>
      </c>
      <c r="AU250" s="10" t="s">
        <v>82</v>
      </c>
      <c r="AY250" s="10" t="s">
        <v>127</v>
      </c>
      <c r="BE250" s="175" t="n">
        <f aca="false">IF(N250="základní",J250,0)</f>
        <v>0</v>
      </c>
      <c r="BF250" s="175" t="n">
        <f aca="false">IF(N250="snížená",J250,0)</f>
        <v>0</v>
      </c>
      <c r="BG250" s="175" t="n">
        <f aca="false">IF(N250="zákl. přenesená",J250,0)</f>
        <v>0</v>
      </c>
      <c r="BH250" s="175" t="n">
        <f aca="false">IF(N250="sníž. přenesená",J250,0)</f>
        <v>0</v>
      </c>
      <c r="BI250" s="175" t="n">
        <f aca="false">IF(N250="nulová",J250,0)</f>
        <v>0</v>
      </c>
      <c r="BJ250" s="10" t="s">
        <v>80</v>
      </c>
      <c r="BK250" s="175" t="n">
        <f aca="false">ROUND(I250*H250,2)</f>
        <v>0</v>
      </c>
      <c r="BL250" s="10" t="s">
        <v>146</v>
      </c>
      <c r="BM250" s="10" t="s">
        <v>1090</v>
      </c>
    </row>
    <row r="251" s="26" customFormat="true" ht="16.5" hidden="false" customHeight="true" outlineLevel="0" collapsed="false">
      <c r="B251" s="164"/>
      <c r="C251" s="165" t="s">
        <v>494</v>
      </c>
      <c r="D251" s="165" t="s">
        <v>130</v>
      </c>
      <c r="E251" s="166" t="s">
        <v>513</v>
      </c>
      <c r="F251" s="167" t="s">
        <v>514</v>
      </c>
      <c r="G251" s="168" t="s">
        <v>218</v>
      </c>
      <c r="H251" s="169" t="n">
        <v>24.778</v>
      </c>
      <c r="I251" s="170"/>
      <c r="J251" s="170" t="n">
        <f aca="false">ROUND(I251*H251,2)</f>
        <v>0</v>
      </c>
      <c r="K251" s="167" t="s">
        <v>134</v>
      </c>
      <c r="L251" s="27"/>
      <c r="M251" s="171"/>
      <c r="N251" s="172" t="s">
        <v>43</v>
      </c>
      <c r="O251" s="173" t="n">
        <v>0</v>
      </c>
      <c r="P251" s="173" t="n">
        <f aca="false">O251*H251</f>
        <v>0</v>
      </c>
      <c r="Q251" s="173" t="n">
        <v>0</v>
      </c>
      <c r="R251" s="173" t="n">
        <f aca="false">Q251*H251</f>
        <v>0</v>
      </c>
      <c r="S251" s="173" t="n">
        <v>0</v>
      </c>
      <c r="T251" s="174" t="n">
        <f aca="false">S251*H251</f>
        <v>0</v>
      </c>
      <c r="AR251" s="10" t="s">
        <v>146</v>
      </c>
      <c r="AT251" s="10" t="s">
        <v>130</v>
      </c>
      <c r="AU251" s="10" t="s">
        <v>82</v>
      </c>
      <c r="AY251" s="10" t="s">
        <v>127</v>
      </c>
      <c r="BE251" s="175" t="n">
        <f aca="false">IF(N251="základní",J251,0)</f>
        <v>0</v>
      </c>
      <c r="BF251" s="175" t="n">
        <f aca="false">IF(N251="snížená",J251,0)</f>
        <v>0</v>
      </c>
      <c r="BG251" s="175" t="n">
        <f aca="false">IF(N251="zákl. přenesená",J251,0)</f>
        <v>0</v>
      </c>
      <c r="BH251" s="175" t="n">
        <f aca="false">IF(N251="sníž. přenesená",J251,0)</f>
        <v>0</v>
      </c>
      <c r="BI251" s="175" t="n">
        <f aca="false">IF(N251="nulová",J251,0)</f>
        <v>0</v>
      </c>
      <c r="BJ251" s="10" t="s">
        <v>80</v>
      </c>
      <c r="BK251" s="175" t="n">
        <f aca="false">ROUND(I251*H251,2)</f>
        <v>0</v>
      </c>
      <c r="BL251" s="10" t="s">
        <v>146</v>
      </c>
      <c r="BM251" s="10" t="s">
        <v>1091</v>
      </c>
    </row>
    <row r="252" s="151" customFormat="true" ht="29.85" hidden="false" customHeight="true" outlineLevel="0" collapsed="false">
      <c r="B252" s="152"/>
      <c r="D252" s="153" t="s">
        <v>71</v>
      </c>
      <c r="E252" s="162" t="s">
        <v>520</v>
      </c>
      <c r="F252" s="162" t="s">
        <v>521</v>
      </c>
      <c r="J252" s="163" t="n">
        <f aca="false">BK252</f>
        <v>0</v>
      </c>
      <c r="L252" s="152"/>
      <c r="M252" s="156"/>
      <c r="N252" s="157"/>
      <c r="O252" s="157"/>
      <c r="P252" s="158" t="n">
        <f aca="false">P253</f>
        <v>83.504778</v>
      </c>
      <c r="Q252" s="157"/>
      <c r="R252" s="158" t="n">
        <f aca="false">R253</f>
        <v>0</v>
      </c>
      <c r="S252" s="157"/>
      <c r="T252" s="159" t="n">
        <f aca="false">T253</f>
        <v>0</v>
      </c>
      <c r="AR252" s="153" t="s">
        <v>80</v>
      </c>
      <c r="AT252" s="160" t="s">
        <v>71</v>
      </c>
      <c r="AU252" s="160" t="s">
        <v>80</v>
      </c>
      <c r="AY252" s="153" t="s">
        <v>127</v>
      </c>
      <c r="BK252" s="161" t="n">
        <f aca="false">BK253</f>
        <v>0</v>
      </c>
    </row>
    <row r="253" s="26" customFormat="true" ht="16.5" hidden="false" customHeight="true" outlineLevel="0" collapsed="false">
      <c r="B253" s="164"/>
      <c r="C253" s="165" t="s">
        <v>498</v>
      </c>
      <c r="D253" s="165" t="s">
        <v>130</v>
      </c>
      <c r="E253" s="166" t="s">
        <v>523</v>
      </c>
      <c r="F253" s="167" t="s">
        <v>524</v>
      </c>
      <c r="G253" s="168" t="s">
        <v>218</v>
      </c>
      <c r="H253" s="169" t="n">
        <v>29.973</v>
      </c>
      <c r="I253" s="170"/>
      <c r="J253" s="170" t="n">
        <f aca="false">ROUND(I253*H253,2)</f>
        <v>0</v>
      </c>
      <c r="K253" s="167" t="s">
        <v>134</v>
      </c>
      <c r="L253" s="27"/>
      <c r="M253" s="171"/>
      <c r="N253" s="172" t="s">
        <v>43</v>
      </c>
      <c r="O253" s="173" t="n">
        <v>2.786</v>
      </c>
      <c r="P253" s="173" t="n">
        <f aca="false">O253*H253</f>
        <v>83.504778</v>
      </c>
      <c r="Q253" s="173" t="n">
        <v>0</v>
      </c>
      <c r="R253" s="173" t="n">
        <f aca="false">Q253*H253</f>
        <v>0</v>
      </c>
      <c r="S253" s="173" t="n">
        <v>0</v>
      </c>
      <c r="T253" s="174" t="n">
        <f aca="false">S253*H253</f>
        <v>0</v>
      </c>
      <c r="AR253" s="10" t="s">
        <v>146</v>
      </c>
      <c r="AT253" s="10" t="s">
        <v>130</v>
      </c>
      <c r="AU253" s="10" t="s">
        <v>82</v>
      </c>
      <c r="AY253" s="10" t="s">
        <v>127</v>
      </c>
      <c r="BE253" s="175" t="n">
        <f aca="false">IF(N253="základní",J253,0)</f>
        <v>0</v>
      </c>
      <c r="BF253" s="175" t="n">
        <f aca="false">IF(N253="snížená",J253,0)</f>
        <v>0</v>
      </c>
      <c r="BG253" s="175" t="n">
        <f aca="false">IF(N253="zákl. přenesená",J253,0)</f>
        <v>0</v>
      </c>
      <c r="BH253" s="175" t="n">
        <f aca="false">IF(N253="sníž. přenesená",J253,0)</f>
        <v>0</v>
      </c>
      <c r="BI253" s="175" t="n">
        <f aca="false">IF(N253="nulová",J253,0)</f>
        <v>0</v>
      </c>
      <c r="BJ253" s="10" t="s">
        <v>80</v>
      </c>
      <c r="BK253" s="175" t="n">
        <f aca="false">ROUND(I253*H253,2)</f>
        <v>0</v>
      </c>
      <c r="BL253" s="10" t="s">
        <v>146</v>
      </c>
      <c r="BM253" s="10" t="s">
        <v>1092</v>
      </c>
    </row>
    <row r="254" s="151" customFormat="true" ht="37.35" hidden="false" customHeight="true" outlineLevel="0" collapsed="false">
      <c r="B254" s="152"/>
      <c r="D254" s="153" t="s">
        <v>71</v>
      </c>
      <c r="E254" s="154" t="s">
        <v>526</v>
      </c>
      <c r="F254" s="154" t="s">
        <v>527</v>
      </c>
      <c r="J254" s="155" t="n">
        <f aca="false">BK254</f>
        <v>0</v>
      </c>
      <c r="L254" s="152"/>
      <c r="M254" s="156"/>
      <c r="N254" s="157"/>
      <c r="O254" s="157"/>
      <c r="P254" s="158" t="n">
        <f aca="false">P255+P259+P261+P459+P467+P556+P582+P589</f>
        <v>1601.259566</v>
      </c>
      <c r="Q254" s="157"/>
      <c r="R254" s="158" t="n">
        <f aca="false">R255+R259+R261+R459+R467+R556+R582+R589</f>
        <v>25.35122449</v>
      </c>
      <c r="S254" s="157"/>
      <c r="T254" s="159" t="n">
        <f aca="false">T255+T259+T261+T459+T467+T556+T582+T589</f>
        <v>24.270429</v>
      </c>
      <c r="AR254" s="153" t="s">
        <v>82</v>
      </c>
      <c r="AT254" s="160" t="s">
        <v>71</v>
      </c>
      <c r="AU254" s="160" t="s">
        <v>72</v>
      </c>
      <c r="AY254" s="153" t="s">
        <v>127</v>
      </c>
      <c r="BK254" s="161" t="n">
        <f aca="false">BK255+BK259+BK261+BK459+BK467+BK556+BK582+BK589</f>
        <v>0</v>
      </c>
    </row>
    <row r="255" s="151" customFormat="true" ht="19.95" hidden="false" customHeight="true" outlineLevel="0" collapsed="false">
      <c r="B255" s="152"/>
      <c r="D255" s="153" t="s">
        <v>71</v>
      </c>
      <c r="E255" s="162" t="s">
        <v>1093</v>
      </c>
      <c r="F255" s="162" t="s">
        <v>1094</v>
      </c>
      <c r="J255" s="163" t="n">
        <f aca="false">BK255</f>
        <v>0</v>
      </c>
      <c r="L255" s="152"/>
      <c r="M255" s="156"/>
      <c r="N255" s="157"/>
      <c r="O255" s="157"/>
      <c r="P255" s="158" t="n">
        <f aca="false">SUM(P256:P258)</f>
        <v>10.2</v>
      </c>
      <c r="Q255" s="157"/>
      <c r="R255" s="158" t="n">
        <f aca="false">SUM(R256:R258)</f>
        <v>0</v>
      </c>
      <c r="S255" s="157"/>
      <c r="T255" s="159" t="n">
        <f aca="false">SUM(T256:T258)</f>
        <v>0.2485</v>
      </c>
      <c r="AR255" s="153" t="s">
        <v>82</v>
      </c>
      <c r="AT255" s="160" t="s">
        <v>71</v>
      </c>
      <c r="AU255" s="160" t="s">
        <v>80</v>
      </c>
      <c r="AY255" s="153" t="s">
        <v>127</v>
      </c>
      <c r="BK255" s="161" t="n">
        <f aca="false">SUM(BK256:BK258)</f>
        <v>0</v>
      </c>
    </row>
    <row r="256" s="26" customFormat="true" ht="16.5" hidden="false" customHeight="true" outlineLevel="0" collapsed="false">
      <c r="B256" s="164"/>
      <c r="C256" s="165" t="s">
        <v>503</v>
      </c>
      <c r="D256" s="165" t="s">
        <v>130</v>
      </c>
      <c r="E256" s="166" t="s">
        <v>1095</v>
      </c>
      <c r="F256" s="167" t="s">
        <v>1096</v>
      </c>
      <c r="G256" s="168" t="s">
        <v>279</v>
      </c>
      <c r="H256" s="169" t="n">
        <v>50</v>
      </c>
      <c r="I256" s="170"/>
      <c r="J256" s="170" t="n">
        <f aca="false">ROUND(I256*H256,2)</f>
        <v>0</v>
      </c>
      <c r="K256" s="167" t="s">
        <v>134</v>
      </c>
      <c r="L256" s="27"/>
      <c r="M256" s="171"/>
      <c r="N256" s="172" t="s">
        <v>43</v>
      </c>
      <c r="O256" s="173" t="n">
        <v>0.204</v>
      </c>
      <c r="P256" s="173" t="n">
        <f aca="false">O256*H256</f>
        <v>10.2</v>
      </c>
      <c r="Q256" s="173" t="n">
        <v>0</v>
      </c>
      <c r="R256" s="173" t="n">
        <f aca="false">Q256*H256</f>
        <v>0</v>
      </c>
      <c r="S256" s="173" t="n">
        <v>0.00497</v>
      </c>
      <c r="T256" s="174" t="n">
        <f aca="false">S256*H256</f>
        <v>0.2485</v>
      </c>
      <c r="AR256" s="10" t="s">
        <v>282</v>
      </c>
      <c r="AT256" s="10" t="s">
        <v>130</v>
      </c>
      <c r="AU256" s="10" t="s">
        <v>82</v>
      </c>
      <c r="AY256" s="10" t="s">
        <v>127</v>
      </c>
      <c r="BE256" s="175" t="n">
        <f aca="false">IF(N256="základní",J256,0)</f>
        <v>0</v>
      </c>
      <c r="BF256" s="175" t="n">
        <f aca="false">IF(N256="snížená",J256,0)</f>
        <v>0</v>
      </c>
      <c r="BG256" s="175" t="n">
        <f aca="false">IF(N256="zákl. přenesená",J256,0)</f>
        <v>0</v>
      </c>
      <c r="BH256" s="175" t="n">
        <f aca="false">IF(N256="sníž. přenesená",J256,0)</f>
        <v>0</v>
      </c>
      <c r="BI256" s="175" t="n">
        <f aca="false">IF(N256="nulová",J256,0)</f>
        <v>0</v>
      </c>
      <c r="BJ256" s="10" t="s">
        <v>80</v>
      </c>
      <c r="BK256" s="175" t="n">
        <f aca="false">ROUND(I256*H256,2)</f>
        <v>0</v>
      </c>
      <c r="BL256" s="10" t="s">
        <v>282</v>
      </c>
      <c r="BM256" s="10" t="s">
        <v>1097</v>
      </c>
    </row>
    <row r="257" s="182" customFormat="true" ht="12" hidden="false" customHeight="false" outlineLevel="0" collapsed="false">
      <c r="B257" s="183"/>
      <c r="D257" s="176" t="s">
        <v>207</v>
      </c>
      <c r="E257" s="184"/>
      <c r="F257" s="185" t="s">
        <v>944</v>
      </c>
      <c r="H257" s="184"/>
      <c r="L257" s="183"/>
      <c r="M257" s="186"/>
      <c r="N257" s="187"/>
      <c r="O257" s="187"/>
      <c r="P257" s="187"/>
      <c r="Q257" s="187"/>
      <c r="R257" s="187"/>
      <c r="S257" s="187"/>
      <c r="T257" s="188"/>
      <c r="AT257" s="184" t="s">
        <v>207</v>
      </c>
      <c r="AU257" s="184" t="s">
        <v>82</v>
      </c>
      <c r="AV257" s="182" t="s">
        <v>80</v>
      </c>
      <c r="AW257" s="182" t="s">
        <v>35</v>
      </c>
      <c r="AX257" s="182" t="s">
        <v>72</v>
      </c>
      <c r="AY257" s="184" t="s">
        <v>127</v>
      </c>
    </row>
    <row r="258" s="189" customFormat="true" ht="12" hidden="false" customHeight="false" outlineLevel="0" collapsed="false">
      <c r="B258" s="190"/>
      <c r="D258" s="176" t="s">
        <v>207</v>
      </c>
      <c r="E258" s="191"/>
      <c r="F258" s="192" t="s">
        <v>1098</v>
      </c>
      <c r="H258" s="193" t="n">
        <v>50</v>
      </c>
      <c r="L258" s="190"/>
      <c r="M258" s="194"/>
      <c r="N258" s="195"/>
      <c r="O258" s="195"/>
      <c r="P258" s="195"/>
      <c r="Q258" s="195"/>
      <c r="R258" s="195"/>
      <c r="S258" s="195"/>
      <c r="T258" s="196"/>
      <c r="AT258" s="191" t="s">
        <v>207</v>
      </c>
      <c r="AU258" s="191" t="s">
        <v>82</v>
      </c>
      <c r="AV258" s="189" t="s">
        <v>82</v>
      </c>
      <c r="AW258" s="189" t="s">
        <v>35</v>
      </c>
      <c r="AX258" s="189" t="s">
        <v>80</v>
      </c>
      <c r="AY258" s="191" t="s">
        <v>127</v>
      </c>
    </row>
    <row r="259" s="151" customFormat="true" ht="29.85" hidden="false" customHeight="true" outlineLevel="0" collapsed="false">
      <c r="B259" s="152"/>
      <c r="D259" s="153" t="s">
        <v>71</v>
      </c>
      <c r="E259" s="162" t="s">
        <v>584</v>
      </c>
      <c r="F259" s="162" t="s">
        <v>585</v>
      </c>
      <c r="J259" s="163" t="n">
        <f aca="false">BK259</f>
        <v>0</v>
      </c>
      <c r="L259" s="152"/>
      <c r="M259" s="156"/>
      <c r="N259" s="157"/>
      <c r="O259" s="157"/>
      <c r="P259" s="158" t="n">
        <f aca="false">P260</f>
        <v>0</v>
      </c>
      <c r="Q259" s="157"/>
      <c r="R259" s="158" t="n">
        <f aca="false">R260</f>
        <v>0</v>
      </c>
      <c r="S259" s="157"/>
      <c r="T259" s="159" t="n">
        <f aca="false">T260</f>
        <v>0</v>
      </c>
      <c r="AR259" s="153" t="s">
        <v>82</v>
      </c>
      <c r="AT259" s="160" t="s">
        <v>71</v>
      </c>
      <c r="AU259" s="160" t="s">
        <v>80</v>
      </c>
      <c r="AY259" s="153" t="s">
        <v>127</v>
      </c>
      <c r="BK259" s="161" t="n">
        <f aca="false">BK260</f>
        <v>0</v>
      </c>
    </row>
    <row r="260" s="26" customFormat="true" ht="16.5" hidden="false" customHeight="true" outlineLevel="0" collapsed="false">
      <c r="B260" s="164"/>
      <c r="C260" s="165" t="s">
        <v>508</v>
      </c>
      <c r="D260" s="165" t="s">
        <v>130</v>
      </c>
      <c r="E260" s="166" t="s">
        <v>591</v>
      </c>
      <c r="F260" s="167" t="s">
        <v>592</v>
      </c>
      <c r="G260" s="168" t="s">
        <v>133</v>
      </c>
      <c r="H260" s="169" t="n">
        <v>1</v>
      </c>
      <c r="I260" s="170"/>
      <c r="J260" s="170" t="n">
        <f aca="false">ROUND(I260*H260,2)</f>
        <v>0</v>
      </c>
      <c r="K260" s="167"/>
      <c r="L260" s="27"/>
      <c r="M260" s="171"/>
      <c r="N260" s="172" t="s">
        <v>43</v>
      </c>
      <c r="O260" s="173" t="n">
        <v>0</v>
      </c>
      <c r="P260" s="173" t="n">
        <f aca="false">O260*H260</f>
        <v>0</v>
      </c>
      <c r="Q260" s="173" t="n">
        <v>0</v>
      </c>
      <c r="R260" s="173" t="n">
        <f aca="false">Q260*H260</f>
        <v>0</v>
      </c>
      <c r="S260" s="173" t="n">
        <v>0</v>
      </c>
      <c r="T260" s="174" t="n">
        <f aca="false">S260*H260</f>
        <v>0</v>
      </c>
      <c r="AR260" s="10" t="s">
        <v>282</v>
      </c>
      <c r="AT260" s="10" t="s">
        <v>130</v>
      </c>
      <c r="AU260" s="10" t="s">
        <v>82</v>
      </c>
      <c r="AY260" s="10" t="s">
        <v>127</v>
      </c>
      <c r="BE260" s="175" t="n">
        <f aca="false">IF(N260="základní",J260,0)</f>
        <v>0</v>
      </c>
      <c r="BF260" s="175" t="n">
        <f aca="false">IF(N260="snížená",J260,0)</f>
        <v>0</v>
      </c>
      <c r="BG260" s="175" t="n">
        <f aca="false">IF(N260="zákl. přenesená",J260,0)</f>
        <v>0</v>
      </c>
      <c r="BH260" s="175" t="n">
        <f aca="false">IF(N260="sníž. přenesená",J260,0)</f>
        <v>0</v>
      </c>
      <c r="BI260" s="175" t="n">
        <f aca="false">IF(N260="nulová",J260,0)</f>
        <v>0</v>
      </c>
      <c r="BJ260" s="10" t="s">
        <v>80</v>
      </c>
      <c r="BK260" s="175" t="n">
        <f aca="false">ROUND(I260*H260,2)</f>
        <v>0</v>
      </c>
      <c r="BL260" s="10" t="s">
        <v>282</v>
      </c>
      <c r="BM260" s="10" t="s">
        <v>1099</v>
      </c>
    </row>
    <row r="261" s="151" customFormat="true" ht="29.85" hidden="false" customHeight="true" outlineLevel="0" collapsed="false">
      <c r="B261" s="152"/>
      <c r="D261" s="153" t="s">
        <v>71</v>
      </c>
      <c r="E261" s="162" t="s">
        <v>594</v>
      </c>
      <c r="F261" s="162" t="s">
        <v>595</v>
      </c>
      <c r="J261" s="163" t="n">
        <f aca="false">BK261</f>
        <v>0</v>
      </c>
      <c r="L261" s="152"/>
      <c r="M261" s="156"/>
      <c r="N261" s="157"/>
      <c r="O261" s="157"/>
      <c r="P261" s="158" t="n">
        <f aca="false">SUM(P262:P458)</f>
        <v>594.979686</v>
      </c>
      <c r="Q261" s="157"/>
      <c r="R261" s="158" t="n">
        <f aca="false">SUM(R262:R458)</f>
        <v>8.60551699</v>
      </c>
      <c r="S261" s="157"/>
      <c r="T261" s="159" t="n">
        <f aca="false">SUM(T262:T458)</f>
        <v>10.337559</v>
      </c>
      <c r="AR261" s="153" t="s">
        <v>82</v>
      </c>
      <c r="AT261" s="160" t="s">
        <v>71</v>
      </c>
      <c r="AU261" s="160" t="s">
        <v>80</v>
      </c>
      <c r="AY261" s="153" t="s">
        <v>127</v>
      </c>
      <c r="BK261" s="161" t="n">
        <f aca="false">SUM(BK262:BK458)</f>
        <v>0</v>
      </c>
    </row>
    <row r="262" s="26" customFormat="true" ht="16.5" hidden="false" customHeight="true" outlineLevel="0" collapsed="false">
      <c r="B262" s="164"/>
      <c r="C262" s="165" t="s">
        <v>512</v>
      </c>
      <c r="D262" s="165" t="s">
        <v>130</v>
      </c>
      <c r="E262" s="166" t="s">
        <v>597</v>
      </c>
      <c r="F262" s="167" t="s">
        <v>598</v>
      </c>
      <c r="G262" s="168" t="s">
        <v>205</v>
      </c>
      <c r="H262" s="169" t="n">
        <v>5.984</v>
      </c>
      <c r="I262" s="170"/>
      <c r="J262" s="170" t="n">
        <f aca="false">ROUND(I262*H262,2)</f>
        <v>0</v>
      </c>
      <c r="K262" s="167" t="s">
        <v>134</v>
      </c>
      <c r="L262" s="27"/>
      <c r="M262" s="171"/>
      <c r="N262" s="172" t="s">
        <v>43</v>
      </c>
      <c r="O262" s="173" t="n">
        <v>3.4</v>
      </c>
      <c r="P262" s="173" t="n">
        <f aca="false">O262*H262</f>
        <v>20.3456</v>
      </c>
      <c r="Q262" s="173" t="n">
        <v>0</v>
      </c>
      <c r="R262" s="173" t="n">
        <f aca="false">Q262*H262</f>
        <v>0</v>
      </c>
      <c r="S262" s="173" t="n">
        <v>0</v>
      </c>
      <c r="T262" s="174" t="n">
        <f aca="false">S262*H262</f>
        <v>0</v>
      </c>
      <c r="AR262" s="10" t="s">
        <v>282</v>
      </c>
      <c r="AT262" s="10" t="s">
        <v>130</v>
      </c>
      <c r="AU262" s="10" t="s">
        <v>82</v>
      </c>
      <c r="AY262" s="10" t="s">
        <v>127</v>
      </c>
      <c r="BE262" s="175" t="n">
        <f aca="false">IF(N262="základní",J262,0)</f>
        <v>0</v>
      </c>
      <c r="BF262" s="175" t="n">
        <f aca="false">IF(N262="snížená",J262,0)</f>
        <v>0</v>
      </c>
      <c r="BG262" s="175" t="n">
        <f aca="false">IF(N262="zákl. přenesená",J262,0)</f>
        <v>0</v>
      </c>
      <c r="BH262" s="175" t="n">
        <f aca="false">IF(N262="sníž. přenesená",J262,0)</f>
        <v>0</v>
      </c>
      <c r="BI262" s="175" t="n">
        <f aca="false">IF(N262="nulová",J262,0)</f>
        <v>0</v>
      </c>
      <c r="BJ262" s="10" t="s">
        <v>80</v>
      </c>
      <c r="BK262" s="175" t="n">
        <f aca="false">ROUND(I262*H262,2)</f>
        <v>0</v>
      </c>
      <c r="BL262" s="10" t="s">
        <v>282</v>
      </c>
      <c r="BM262" s="10" t="s">
        <v>1100</v>
      </c>
    </row>
    <row r="263" s="189" customFormat="true" ht="12" hidden="false" customHeight="false" outlineLevel="0" collapsed="false">
      <c r="B263" s="190"/>
      <c r="D263" s="176" t="s">
        <v>207</v>
      </c>
      <c r="E263" s="191"/>
      <c r="F263" s="192" t="s">
        <v>1101</v>
      </c>
      <c r="H263" s="193" t="n">
        <v>5.984</v>
      </c>
      <c r="L263" s="190"/>
      <c r="M263" s="194"/>
      <c r="N263" s="195"/>
      <c r="O263" s="195"/>
      <c r="P263" s="195"/>
      <c r="Q263" s="195"/>
      <c r="R263" s="195"/>
      <c r="S263" s="195"/>
      <c r="T263" s="196"/>
      <c r="AT263" s="191" t="s">
        <v>207</v>
      </c>
      <c r="AU263" s="191" t="s">
        <v>82</v>
      </c>
      <c r="AV263" s="189" t="s">
        <v>82</v>
      </c>
      <c r="AW263" s="189" t="s">
        <v>35</v>
      </c>
      <c r="AX263" s="189" t="s">
        <v>80</v>
      </c>
      <c r="AY263" s="191" t="s">
        <v>127</v>
      </c>
    </row>
    <row r="264" s="26" customFormat="true" ht="16.5" hidden="false" customHeight="true" outlineLevel="0" collapsed="false">
      <c r="B264" s="164"/>
      <c r="C264" s="165" t="s">
        <v>516</v>
      </c>
      <c r="D264" s="165" t="s">
        <v>130</v>
      </c>
      <c r="E264" s="166" t="s">
        <v>1102</v>
      </c>
      <c r="F264" s="167" t="s">
        <v>1103</v>
      </c>
      <c r="G264" s="168" t="s">
        <v>279</v>
      </c>
      <c r="H264" s="169" t="n">
        <v>2.5</v>
      </c>
      <c r="I264" s="170"/>
      <c r="J264" s="170" t="n">
        <f aca="false">ROUND(I264*H264,2)</f>
        <v>0</v>
      </c>
      <c r="K264" s="167" t="s">
        <v>134</v>
      </c>
      <c r="L264" s="27"/>
      <c r="M264" s="171"/>
      <c r="N264" s="172" t="s">
        <v>43</v>
      </c>
      <c r="O264" s="173" t="n">
        <v>0.2</v>
      </c>
      <c r="P264" s="173" t="n">
        <f aca="false">O264*H264</f>
        <v>0.5</v>
      </c>
      <c r="Q264" s="173" t="n">
        <v>0</v>
      </c>
      <c r="R264" s="173" t="n">
        <f aca="false">Q264*H264</f>
        <v>0</v>
      </c>
      <c r="S264" s="173" t="n">
        <v>0.032</v>
      </c>
      <c r="T264" s="174" t="n">
        <f aca="false">S264*H264</f>
        <v>0.08</v>
      </c>
      <c r="AR264" s="10" t="s">
        <v>282</v>
      </c>
      <c r="AT264" s="10" t="s">
        <v>130</v>
      </c>
      <c r="AU264" s="10" t="s">
        <v>82</v>
      </c>
      <c r="AY264" s="10" t="s">
        <v>127</v>
      </c>
      <c r="BE264" s="175" t="n">
        <f aca="false">IF(N264="základní",J264,0)</f>
        <v>0</v>
      </c>
      <c r="BF264" s="175" t="n">
        <f aca="false">IF(N264="snížená",J264,0)</f>
        <v>0</v>
      </c>
      <c r="BG264" s="175" t="n">
        <f aca="false">IF(N264="zákl. přenesená",J264,0)</f>
        <v>0</v>
      </c>
      <c r="BH264" s="175" t="n">
        <f aca="false">IF(N264="sníž. přenesená",J264,0)</f>
        <v>0</v>
      </c>
      <c r="BI264" s="175" t="n">
        <f aca="false">IF(N264="nulová",J264,0)</f>
        <v>0</v>
      </c>
      <c r="BJ264" s="10" t="s">
        <v>80</v>
      </c>
      <c r="BK264" s="175" t="n">
        <f aca="false">ROUND(I264*H264,2)</f>
        <v>0</v>
      </c>
      <c r="BL264" s="10" t="s">
        <v>282</v>
      </c>
      <c r="BM264" s="10" t="s">
        <v>1104</v>
      </c>
    </row>
    <row r="265" s="182" customFormat="true" ht="12" hidden="false" customHeight="false" outlineLevel="0" collapsed="false">
      <c r="B265" s="183"/>
      <c r="D265" s="176" t="s">
        <v>207</v>
      </c>
      <c r="E265" s="184"/>
      <c r="F265" s="185" t="s">
        <v>944</v>
      </c>
      <c r="H265" s="184"/>
      <c r="L265" s="183"/>
      <c r="M265" s="186"/>
      <c r="N265" s="187"/>
      <c r="O265" s="187"/>
      <c r="P265" s="187"/>
      <c r="Q265" s="187"/>
      <c r="R265" s="187"/>
      <c r="S265" s="187"/>
      <c r="T265" s="188"/>
      <c r="AT265" s="184" t="s">
        <v>207</v>
      </c>
      <c r="AU265" s="184" t="s">
        <v>82</v>
      </c>
      <c r="AV265" s="182" t="s">
        <v>80</v>
      </c>
      <c r="AW265" s="182" t="s">
        <v>35</v>
      </c>
      <c r="AX265" s="182" t="s">
        <v>72</v>
      </c>
      <c r="AY265" s="184" t="s">
        <v>127</v>
      </c>
    </row>
    <row r="266" s="189" customFormat="true" ht="12" hidden="false" customHeight="false" outlineLevel="0" collapsed="false">
      <c r="B266" s="190"/>
      <c r="D266" s="176" t="s">
        <v>207</v>
      </c>
      <c r="E266" s="191"/>
      <c r="F266" s="192" t="s">
        <v>1105</v>
      </c>
      <c r="H266" s="193" t="n">
        <v>2.5</v>
      </c>
      <c r="L266" s="190"/>
      <c r="M266" s="194"/>
      <c r="N266" s="195"/>
      <c r="O266" s="195"/>
      <c r="P266" s="195"/>
      <c r="Q266" s="195"/>
      <c r="R266" s="195"/>
      <c r="S266" s="195"/>
      <c r="T266" s="196"/>
      <c r="AT266" s="191" t="s">
        <v>207</v>
      </c>
      <c r="AU266" s="191" t="s">
        <v>82</v>
      </c>
      <c r="AV266" s="189" t="s">
        <v>82</v>
      </c>
      <c r="AW266" s="189" t="s">
        <v>35</v>
      </c>
      <c r="AX266" s="189" t="s">
        <v>72</v>
      </c>
      <c r="AY266" s="191" t="s">
        <v>127</v>
      </c>
    </row>
    <row r="267" s="197" customFormat="true" ht="12" hidden="false" customHeight="false" outlineLevel="0" collapsed="false">
      <c r="B267" s="198"/>
      <c r="D267" s="176" t="s">
        <v>207</v>
      </c>
      <c r="E267" s="199"/>
      <c r="F267" s="200" t="s">
        <v>227</v>
      </c>
      <c r="H267" s="201" t="n">
        <v>2.5</v>
      </c>
      <c r="L267" s="198"/>
      <c r="M267" s="202"/>
      <c r="N267" s="203"/>
      <c r="O267" s="203"/>
      <c r="P267" s="203"/>
      <c r="Q267" s="203"/>
      <c r="R267" s="203"/>
      <c r="S267" s="203"/>
      <c r="T267" s="204"/>
      <c r="AT267" s="199" t="s">
        <v>207</v>
      </c>
      <c r="AU267" s="199" t="s">
        <v>82</v>
      </c>
      <c r="AV267" s="197" t="s">
        <v>146</v>
      </c>
      <c r="AW267" s="197" t="s">
        <v>35</v>
      </c>
      <c r="AX267" s="197" t="s">
        <v>80</v>
      </c>
      <c r="AY267" s="199" t="s">
        <v>127</v>
      </c>
    </row>
    <row r="268" s="26" customFormat="true" ht="16.5" hidden="false" customHeight="true" outlineLevel="0" collapsed="false">
      <c r="B268" s="164"/>
      <c r="C268" s="165" t="s">
        <v>522</v>
      </c>
      <c r="D268" s="165" t="s">
        <v>130</v>
      </c>
      <c r="E268" s="166" t="s">
        <v>1106</v>
      </c>
      <c r="F268" s="167" t="s">
        <v>1107</v>
      </c>
      <c r="G268" s="168" t="s">
        <v>279</v>
      </c>
      <c r="H268" s="169" t="n">
        <v>8.5</v>
      </c>
      <c r="I268" s="170"/>
      <c r="J268" s="170" t="n">
        <f aca="false">ROUND(I268*H268,2)</f>
        <v>0</v>
      </c>
      <c r="K268" s="167"/>
      <c r="L268" s="27"/>
      <c r="M268" s="171"/>
      <c r="N268" s="172" t="s">
        <v>43</v>
      </c>
      <c r="O268" s="173" t="n">
        <v>0.23</v>
      </c>
      <c r="P268" s="173" t="n">
        <f aca="false">O268*H268</f>
        <v>1.955</v>
      </c>
      <c r="Q268" s="173" t="n">
        <v>0</v>
      </c>
      <c r="R268" s="173" t="n">
        <f aca="false">Q268*H268</f>
        <v>0</v>
      </c>
      <c r="S268" s="173" t="n">
        <v>0.024</v>
      </c>
      <c r="T268" s="174" t="n">
        <f aca="false">S268*H268</f>
        <v>0.204</v>
      </c>
      <c r="AR268" s="10" t="s">
        <v>282</v>
      </c>
      <c r="AT268" s="10" t="s">
        <v>130</v>
      </c>
      <c r="AU268" s="10" t="s">
        <v>82</v>
      </c>
      <c r="AY268" s="10" t="s">
        <v>127</v>
      </c>
      <c r="BE268" s="175" t="n">
        <f aca="false">IF(N268="základní",J268,0)</f>
        <v>0</v>
      </c>
      <c r="BF268" s="175" t="n">
        <f aca="false">IF(N268="snížená",J268,0)</f>
        <v>0</v>
      </c>
      <c r="BG268" s="175" t="n">
        <f aca="false">IF(N268="zákl. přenesená",J268,0)</f>
        <v>0</v>
      </c>
      <c r="BH268" s="175" t="n">
        <f aca="false">IF(N268="sníž. přenesená",J268,0)</f>
        <v>0</v>
      </c>
      <c r="BI268" s="175" t="n">
        <f aca="false">IF(N268="nulová",J268,0)</f>
        <v>0</v>
      </c>
      <c r="BJ268" s="10" t="s">
        <v>80</v>
      </c>
      <c r="BK268" s="175" t="n">
        <f aca="false">ROUND(I268*H268,2)</f>
        <v>0</v>
      </c>
      <c r="BL268" s="10" t="s">
        <v>282</v>
      </c>
      <c r="BM268" s="10" t="s">
        <v>1108</v>
      </c>
    </row>
    <row r="269" s="182" customFormat="true" ht="12" hidden="false" customHeight="false" outlineLevel="0" collapsed="false">
      <c r="B269" s="183"/>
      <c r="D269" s="176" t="s">
        <v>207</v>
      </c>
      <c r="E269" s="184"/>
      <c r="F269" s="185" t="s">
        <v>944</v>
      </c>
      <c r="H269" s="184"/>
      <c r="L269" s="183"/>
      <c r="M269" s="186"/>
      <c r="N269" s="187"/>
      <c r="O269" s="187"/>
      <c r="P269" s="187"/>
      <c r="Q269" s="187"/>
      <c r="R269" s="187"/>
      <c r="S269" s="187"/>
      <c r="T269" s="188"/>
      <c r="AT269" s="184" t="s">
        <v>207</v>
      </c>
      <c r="AU269" s="184" t="s">
        <v>82</v>
      </c>
      <c r="AV269" s="182" t="s">
        <v>80</v>
      </c>
      <c r="AW269" s="182" t="s">
        <v>35</v>
      </c>
      <c r="AX269" s="182" t="s">
        <v>72</v>
      </c>
      <c r="AY269" s="184" t="s">
        <v>127</v>
      </c>
    </row>
    <row r="270" s="189" customFormat="true" ht="12" hidden="false" customHeight="false" outlineLevel="0" collapsed="false">
      <c r="B270" s="190"/>
      <c r="D270" s="176" t="s">
        <v>207</v>
      </c>
      <c r="E270" s="191"/>
      <c r="F270" s="192" t="s">
        <v>1109</v>
      </c>
      <c r="H270" s="193" t="n">
        <v>8.5</v>
      </c>
      <c r="L270" s="190"/>
      <c r="M270" s="194"/>
      <c r="N270" s="195"/>
      <c r="O270" s="195"/>
      <c r="P270" s="195"/>
      <c r="Q270" s="195"/>
      <c r="R270" s="195"/>
      <c r="S270" s="195"/>
      <c r="T270" s="196"/>
      <c r="AT270" s="191" t="s">
        <v>207</v>
      </c>
      <c r="AU270" s="191" t="s">
        <v>82</v>
      </c>
      <c r="AV270" s="189" t="s">
        <v>82</v>
      </c>
      <c r="AW270" s="189" t="s">
        <v>35</v>
      </c>
      <c r="AX270" s="189" t="s">
        <v>80</v>
      </c>
      <c r="AY270" s="191" t="s">
        <v>127</v>
      </c>
    </row>
    <row r="271" s="26" customFormat="true" ht="16.5" hidden="false" customHeight="true" outlineLevel="0" collapsed="false">
      <c r="B271" s="164"/>
      <c r="C271" s="165" t="s">
        <v>530</v>
      </c>
      <c r="D271" s="165" t="s">
        <v>130</v>
      </c>
      <c r="E271" s="166" t="s">
        <v>602</v>
      </c>
      <c r="F271" s="167" t="s">
        <v>603</v>
      </c>
      <c r="G271" s="168" t="s">
        <v>257</v>
      </c>
      <c r="H271" s="169" t="n">
        <v>90</v>
      </c>
      <c r="I271" s="170"/>
      <c r="J271" s="170" t="n">
        <f aca="false">ROUND(I271*H271,2)</f>
        <v>0</v>
      </c>
      <c r="K271" s="167" t="s">
        <v>134</v>
      </c>
      <c r="L271" s="27"/>
      <c r="M271" s="171"/>
      <c r="N271" s="172" t="s">
        <v>43</v>
      </c>
      <c r="O271" s="173" t="n">
        <v>0.16</v>
      </c>
      <c r="P271" s="173" t="n">
        <f aca="false">O271*H271</f>
        <v>14.4</v>
      </c>
      <c r="Q271" s="173" t="n">
        <v>0</v>
      </c>
      <c r="R271" s="173" t="n">
        <f aca="false">Q271*H271</f>
        <v>0</v>
      </c>
      <c r="S271" s="173" t="n">
        <v>0.015</v>
      </c>
      <c r="T271" s="174" t="n">
        <f aca="false">S271*H271</f>
        <v>1.35</v>
      </c>
      <c r="AR271" s="10" t="s">
        <v>282</v>
      </c>
      <c r="AT271" s="10" t="s">
        <v>130</v>
      </c>
      <c r="AU271" s="10" t="s">
        <v>82</v>
      </c>
      <c r="AY271" s="10" t="s">
        <v>127</v>
      </c>
      <c r="BE271" s="175" t="n">
        <f aca="false">IF(N271="základní",J271,0)</f>
        <v>0</v>
      </c>
      <c r="BF271" s="175" t="n">
        <f aca="false">IF(N271="snížená",J271,0)</f>
        <v>0</v>
      </c>
      <c r="BG271" s="175" t="n">
        <f aca="false">IF(N271="zákl. přenesená",J271,0)</f>
        <v>0</v>
      </c>
      <c r="BH271" s="175" t="n">
        <f aca="false">IF(N271="sníž. přenesená",J271,0)</f>
        <v>0</v>
      </c>
      <c r="BI271" s="175" t="n">
        <f aca="false">IF(N271="nulová",J271,0)</f>
        <v>0</v>
      </c>
      <c r="BJ271" s="10" t="s">
        <v>80</v>
      </c>
      <c r="BK271" s="175" t="n">
        <f aca="false">ROUND(I271*H271,2)</f>
        <v>0</v>
      </c>
      <c r="BL271" s="10" t="s">
        <v>282</v>
      </c>
      <c r="BM271" s="10" t="s">
        <v>1110</v>
      </c>
    </row>
    <row r="272" s="182" customFormat="true" ht="12" hidden="false" customHeight="false" outlineLevel="0" collapsed="false">
      <c r="B272" s="183"/>
      <c r="D272" s="176" t="s">
        <v>207</v>
      </c>
      <c r="E272" s="184"/>
      <c r="F272" s="185" t="s">
        <v>944</v>
      </c>
      <c r="H272" s="184"/>
      <c r="L272" s="183"/>
      <c r="M272" s="186"/>
      <c r="N272" s="187"/>
      <c r="O272" s="187"/>
      <c r="P272" s="187"/>
      <c r="Q272" s="187"/>
      <c r="R272" s="187"/>
      <c r="S272" s="187"/>
      <c r="T272" s="188"/>
      <c r="AT272" s="184" t="s">
        <v>207</v>
      </c>
      <c r="AU272" s="184" t="s">
        <v>82</v>
      </c>
      <c r="AV272" s="182" t="s">
        <v>80</v>
      </c>
      <c r="AW272" s="182" t="s">
        <v>35</v>
      </c>
      <c r="AX272" s="182" t="s">
        <v>72</v>
      </c>
      <c r="AY272" s="184" t="s">
        <v>127</v>
      </c>
    </row>
    <row r="273" s="189" customFormat="true" ht="12" hidden="false" customHeight="false" outlineLevel="0" collapsed="false">
      <c r="B273" s="190"/>
      <c r="D273" s="176" t="s">
        <v>207</v>
      </c>
      <c r="E273" s="191"/>
      <c r="F273" s="192" t="s">
        <v>1111</v>
      </c>
      <c r="H273" s="193" t="n">
        <v>90</v>
      </c>
      <c r="L273" s="190"/>
      <c r="M273" s="194"/>
      <c r="N273" s="195"/>
      <c r="O273" s="195"/>
      <c r="P273" s="195"/>
      <c r="Q273" s="195"/>
      <c r="R273" s="195"/>
      <c r="S273" s="195"/>
      <c r="T273" s="196"/>
      <c r="AT273" s="191" t="s">
        <v>207</v>
      </c>
      <c r="AU273" s="191" t="s">
        <v>82</v>
      </c>
      <c r="AV273" s="189" t="s">
        <v>82</v>
      </c>
      <c r="AW273" s="189" t="s">
        <v>35</v>
      </c>
      <c r="AX273" s="189" t="s">
        <v>80</v>
      </c>
      <c r="AY273" s="191" t="s">
        <v>127</v>
      </c>
    </row>
    <row r="274" s="26" customFormat="true" ht="25.5" hidden="false" customHeight="true" outlineLevel="0" collapsed="false">
      <c r="B274" s="164"/>
      <c r="C274" s="165" t="s">
        <v>537</v>
      </c>
      <c r="D274" s="165" t="s">
        <v>130</v>
      </c>
      <c r="E274" s="166" t="s">
        <v>608</v>
      </c>
      <c r="F274" s="167" t="s">
        <v>609</v>
      </c>
      <c r="G274" s="168" t="s">
        <v>257</v>
      </c>
      <c r="H274" s="169" t="n">
        <v>90</v>
      </c>
      <c r="I274" s="170"/>
      <c r="J274" s="170" t="n">
        <f aca="false">ROUND(I274*H274,2)</f>
        <v>0</v>
      </c>
      <c r="K274" s="167"/>
      <c r="L274" s="27"/>
      <c r="M274" s="171"/>
      <c r="N274" s="172" t="s">
        <v>43</v>
      </c>
      <c r="O274" s="173" t="n">
        <v>0.16</v>
      </c>
      <c r="P274" s="173" t="n">
        <f aca="false">O274*H274</f>
        <v>14.4</v>
      </c>
      <c r="Q274" s="173" t="n">
        <v>0</v>
      </c>
      <c r="R274" s="173" t="n">
        <f aca="false">Q274*H274</f>
        <v>0</v>
      </c>
      <c r="S274" s="173" t="n">
        <v>0</v>
      </c>
      <c r="T274" s="174" t="n">
        <f aca="false">S274*H274</f>
        <v>0</v>
      </c>
      <c r="AR274" s="10" t="s">
        <v>282</v>
      </c>
      <c r="AT274" s="10" t="s">
        <v>130</v>
      </c>
      <c r="AU274" s="10" t="s">
        <v>82</v>
      </c>
      <c r="AY274" s="10" t="s">
        <v>127</v>
      </c>
      <c r="BE274" s="175" t="n">
        <f aca="false">IF(N274="základní",J274,0)</f>
        <v>0</v>
      </c>
      <c r="BF274" s="175" t="n">
        <f aca="false">IF(N274="snížená",J274,0)</f>
        <v>0</v>
      </c>
      <c r="BG274" s="175" t="n">
        <f aca="false">IF(N274="zákl. přenesená",J274,0)</f>
        <v>0</v>
      </c>
      <c r="BH274" s="175" t="n">
        <f aca="false">IF(N274="sníž. přenesená",J274,0)</f>
        <v>0</v>
      </c>
      <c r="BI274" s="175" t="n">
        <f aca="false">IF(N274="nulová",J274,0)</f>
        <v>0</v>
      </c>
      <c r="BJ274" s="10" t="s">
        <v>80</v>
      </c>
      <c r="BK274" s="175" t="n">
        <f aca="false">ROUND(I274*H274,2)</f>
        <v>0</v>
      </c>
      <c r="BL274" s="10" t="s">
        <v>282</v>
      </c>
      <c r="BM274" s="10" t="s">
        <v>1112</v>
      </c>
    </row>
    <row r="275" s="26" customFormat="true" ht="24" hidden="false" customHeight="false" outlineLevel="0" collapsed="false">
      <c r="B275" s="27"/>
      <c r="D275" s="176" t="s">
        <v>140</v>
      </c>
      <c r="F275" s="177" t="s">
        <v>611</v>
      </c>
      <c r="L275" s="27"/>
      <c r="M275" s="178"/>
      <c r="N275" s="28"/>
      <c r="O275" s="28"/>
      <c r="P275" s="28"/>
      <c r="Q275" s="28"/>
      <c r="R275" s="28"/>
      <c r="S275" s="28"/>
      <c r="T275" s="67"/>
      <c r="AT275" s="10" t="s">
        <v>140</v>
      </c>
      <c r="AU275" s="10" t="s">
        <v>82</v>
      </c>
    </row>
    <row r="276" s="182" customFormat="true" ht="12" hidden="false" customHeight="false" outlineLevel="0" collapsed="false">
      <c r="B276" s="183"/>
      <c r="D276" s="176" t="s">
        <v>207</v>
      </c>
      <c r="E276" s="184"/>
      <c r="F276" s="185" t="s">
        <v>944</v>
      </c>
      <c r="H276" s="184"/>
      <c r="L276" s="183"/>
      <c r="M276" s="186"/>
      <c r="N276" s="187"/>
      <c r="O276" s="187"/>
      <c r="P276" s="187"/>
      <c r="Q276" s="187"/>
      <c r="R276" s="187"/>
      <c r="S276" s="187"/>
      <c r="T276" s="188"/>
      <c r="AT276" s="184" t="s">
        <v>207</v>
      </c>
      <c r="AU276" s="184" t="s">
        <v>82</v>
      </c>
      <c r="AV276" s="182" t="s">
        <v>80</v>
      </c>
      <c r="AW276" s="182" t="s">
        <v>35</v>
      </c>
      <c r="AX276" s="182" t="s">
        <v>72</v>
      </c>
      <c r="AY276" s="184" t="s">
        <v>127</v>
      </c>
    </row>
    <row r="277" s="189" customFormat="true" ht="12" hidden="false" customHeight="false" outlineLevel="0" collapsed="false">
      <c r="B277" s="190"/>
      <c r="D277" s="176" t="s">
        <v>207</v>
      </c>
      <c r="E277" s="191"/>
      <c r="F277" s="192" t="s">
        <v>1113</v>
      </c>
      <c r="H277" s="193" t="n">
        <v>90</v>
      </c>
      <c r="L277" s="190"/>
      <c r="M277" s="194"/>
      <c r="N277" s="195"/>
      <c r="O277" s="195"/>
      <c r="P277" s="195"/>
      <c r="Q277" s="195"/>
      <c r="R277" s="195"/>
      <c r="S277" s="195"/>
      <c r="T277" s="196"/>
      <c r="AT277" s="191" t="s">
        <v>207</v>
      </c>
      <c r="AU277" s="191" t="s">
        <v>82</v>
      </c>
      <c r="AV277" s="189" t="s">
        <v>82</v>
      </c>
      <c r="AW277" s="189" t="s">
        <v>35</v>
      </c>
      <c r="AX277" s="189" t="s">
        <v>80</v>
      </c>
      <c r="AY277" s="191" t="s">
        <v>127</v>
      </c>
    </row>
    <row r="278" s="26" customFormat="true" ht="16.5" hidden="false" customHeight="true" outlineLevel="0" collapsed="false">
      <c r="B278" s="164"/>
      <c r="C278" s="165" t="s">
        <v>541</v>
      </c>
      <c r="D278" s="165" t="s">
        <v>130</v>
      </c>
      <c r="E278" s="166" t="s">
        <v>1114</v>
      </c>
      <c r="F278" s="167" t="s">
        <v>1115</v>
      </c>
      <c r="G278" s="168" t="s">
        <v>257</v>
      </c>
      <c r="H278" s="169" t="n">
        <v>165</v>
      </c>
      <c r="I278" s="170"/>
      <c r="J278" s="170" t="n">
        <f aca="false">ROUND(I278*H278,2)</f>
        <v>0</v>
      </c>
      <c r="K278" s="167" t="s">
        <v>134</v>
      </c>
      <c r="L278" s="27"/>
      <c r="M278" s="171"/>
      <c r="N278" s="172" t="s">
        <v>43</v>
      </c>
      <c r="O278" s="173" t="n">
        <v>0.14</v>
      </c>
      <c r="P278" s="173" t="n">
        <f aca="false">O278*H278</f>
        <v>23.1</v>
      </c>
      <c r="Q278" s="173" t="n">
        <v>0</v>
      </c>
      <c r="R278" s="173" t="n">
        <f aca="false">Q278*H278</f>
        <v>0</v>
      </c>
      <c r="S278" s="173" t="n">
        <v>0.016</v>
      </c>
      <c r="T278" s="174" t="n">
        <f aca="false">S278*H278</f>
        <v>2.64</v>
      </c>
      <c r="AR278" s="10" t="s">
        <v>282</v>
      </c>
      <c r="AT278" s="10" t="s">
        <v>130</v>
      </c>
      <c r="AU278" s="10" t="s">
        <v>82</v>
      </c>
      <c r="AY278" s="10" t="s">
        <v>127</v>
      </c>
      <c r="BE278" s="175" t="n">
        <f aca="false">IF(N278="základní",J278,0)</f>
        <v>0</v>
      </c>
      <c r="BF278" s="175" t="n">
        <f aca="false">IF(N278="snížená",J278,0)</f>
        <v>0</v>
      </c>
      <c r="BG278" s="175" t="n">
        <f aca="false">IF(N278="zákl. přenesená",J278,0)</f>
        <v>0</v>
      </c>
      <c r="BH278" s="175" t="n">
        <f aca="false">IF(N278="sníž. přenesená",J278,0)</f>
        <v>0</v>
      </c>
      <c r="BI278" s="175" t="n">
        <f aca="false">IF(N278="nulová",J278,0)</f>
        <v>0</v>
      </c>
      <c r="BJ278" s="10" t="s">
        <v>80</v>
      </c>
      <c r="BK278" s="175" t="n">
        <f aca="false">ROUND(I278*H278,2)</f>
        <v>0</v>
      </c>
      <c r="BL278" s="10" t="s">
        <v>282</v>
      </c>
      <c r="BM278" s="10" t="s">
        <v>1116</v>
      </c>
    </row>
    <row r="279" s="182" customFormat="true" ht="12" hidden="false" customHeight="false" outlineLevel="0" collapsed="false">
      <c r="B279" s="183"/>
      <c r="D279" s="176" t="s">
        <v>207</v>
      </c>
      <c r="E279" s="184"/>
      <c r="F279" s="185" t="s">
        <v>944</v>
      </c>
      <c r="H279" s="184"/>
      <c r="L279" s="183"/>
      <c r="M279" s="186"/>
      <c r="N279" s="187"/>
      <c r="O279" s="187"/>
      <c r="P279" s="187"/>
      <c r="Q279" s="187"/>
      <c r="R279" s="187"/>
      <c r="S279" s="187"/>
      <c r="T279" s="188"/>
      <c r="AT279" s="184" t="s">
        <v>207</v>
      </c>
      <c r="AU279" s="184" t="s">
        <v>82</v>
      </c>
      <c r="AV279" s="182" t="s">
        <v>80</v>
      </c>
      <c r="AW279" s="182" t="s">
        <v>35</v>
      </c>
      <c r="AX279" s="182" t="s">
        <v>72</v>
      </c>
      <c r="AY279" s="184" t="s">
        <v>127</v>
      </c>
    </row>
    <row r="280" s="189" customFormat="true" ht="12" hidden="false" customHeight="false" outlineLevel="0" collapsed="false">
      <c r="B280" s="190"/>
      <c r="D280" s="176" t="s">
        <v>207</v>
      </c>
      <c r="E280" s="191"/>
      <c r="F280" s="192" t="s">
        <v>1117</v>
      </c>
      <c r="H280" s="193" t="n">
        <v>165</v>
      </c>
      <c r="L280" s="190"/>
      <c r="M280" s="194"/>
      <c r="N280" s="195"/>
      <c r="O280" s="195"/>
      <c r="P280" s="195"/>
      <c r="Q280" s="195"/>
      <c r="R280" s="195"/>
      <c r="S280" s="195"/>
      <c r="T280" s="196"/>
      <c r="AT280" s="191" t="s">
        <v>207</v>
      </c>
      <c r="AU280" s="191" t="s">
        <v>82</v>
      </c>
      <c r="AV280" s="189" t="s">
        <v>82</v>
      </c>
      <c r="AW280" s="189" t="s">
        <v>35</v>
      </c>
      <c r="AX280" s="189" t="s">
        <v>80</v>
      </c>
      <c r="AY280" s="191" t="s">
        <v>127</v>
      </c>
    </row>
    <row r="281" s="26" customFormat="true" ht="25.5" hidden="false" customHeight="true" outlineLevel="0" collapsed="false">
      <c r="B281" s="164"/>
      <c r="C281" s="165" t="s">
        <v>546</v>
      </c>
      <c r="D281" s="165" t="s">
        <v>130</v>
      </c>
      <c r="E281" s="166" t="s">
        <v>1118</v>
      </c>
      <c r="F281" s="167" t="s">
        <v>1119</v>
      </c>
      <c r="G281" s="168" t="s">
        <v>257</v>
      </c>
      <c r="H281" s="169" t="n">
        <v>165</v>
      </c>
      <c r="I281" s="170"/>
      <c r="J281" s="170" t="n">
        <f aca="false">ROUND(I281*H281,2)</f>
        <v>0</v>
      </c>
      <c r="K281" s="167"/>
      <c r="L281" s="27"/>
      <c r="M281" s="171"/>
      <c r="N281" s="172" t="s">
        <v>43</v>
      </c>
      <c r="O281" s="173" t="n">
        <v>0.14</v>
      </c>
      <c r="P281" s="173" t="n">
        <f aca="false">O281*H281</f>
        <v>23.1</v>
      </c>
      <c r="Q281" s="173" t="n">
        <v>0</v>
      </c>
      <c r="R281" s="173" t="n">
        <f aca="false">Q281*H281</f>
        <v>0</v>
      </c>
      <c r="S281" s="173" t="n">
        <v>0</v>
      </c>
      <c r="T281" s="174" t="n">
        <f aca="false">S281*H281</f>
        <v>0</v>
      </c>
      <c r="AR281" s="10" t="s">
        <v>282</v>
      </c>
      <c r="AT281" s="10" t="s">
        <v>130</v>
      </c>
      <c r="AU281" s="10" t="s">
        <v>82</v>
      </c>
      <c r="AY281" s="10" t="s">
        <v>127</v>
      </c>
      <c r="BE281" s="175" t="n">
        <f aca="false">IF(N281="základní",J281,0)</f>
        <v>0</v>
      </c>
      <c r="BF281" s="175" t="n">
        <f aca="false">IF(N281="snížená",J281,0)</f>
        <v>0</v>
      </c>
      <c r="BG281" s="175" t="n">
        <f aca="false">IF(N281="zákl. přenesená",J281,0)</f>
        <v>0</v>
      </c>
      <c r="BH281" s="175" t="n">
        <f aca="false">IF(N281="sníž. přenesená",J281,0)</f>
        <v>0</v>
      </c>
      <c r="BI281" s="175" t="n">
        <f aca="false">IF(N281="nulová",J281,0)</f>
        <v>0</v>
      </c>
      <c r="BJ281" s="10" t="s">
        <v>80</v>
      </c>
      <c r="BK281" s="175" t="n">
        <f aca="false">ROUND(I281*H281,2)</f>
        <v>0</v>
      </c>
      <c r="BL281" s="10" t="s">
        <v>282</v>
      </c>
      <c r="BM281" s="10" t="s">
        <v>1120</v>
      </c>
    </row>
    <row r="282" s="182" customFormat="true" ht="12" hidden="false" customHeight="false" outlineLevel="0" collapsed="false">
      <c r="B282" s="183"/>
      <c r="D282" s="176" t="s">
        <v>207</v>
      </c>
      <c r="E282" s="184"/>
      <c r="F282" s="185" t="s">
        <v>944</v>
      </c>
      <c r="H282" s="184"/>
      <c r="L282" s="183"/>
      <c r="M282" s="186"/>
      <c r="N282" s="187"/>
      <c r="O282" s="187"/>
      <c r="P282" s="187"/>
      <c r="Q282" s="187"/>
      <c r="R282" s="187"/>
      <c r="S282" s="187"/>
      <c r="T282" s="188"/>
      <c r="AT282" s="184" t="s">
        <v>207</v>
      </c>
      <c r="AU282" s="184" t="s">
        <v>82</v>
      </c>
      <c r="AV282" s="182" t="s">
        <v>80</v>
      </c>
      <c r="AW282" s="182" t="s">
        <v>35</v>
      </c>
      <c r="AX282" s="182" t="s">
        <v>72</v>
      </c>
      <c r="AY282" s="184" t="s">
        <v>127</v>
      </c>
    </row>
    <row r="283" s="189" customFormat="true" ht="12" hidden="false" customHeight="false" outlineLevel="0" collapsed="false">
      <c r="B283" s="190"/>
      <c r="D283" s="176" t="s">
        <v>207</v>
      </c>
      <c r="E283" s="191"/>
      <c r="F283" s="192" t="s">
        <v>1117</v>
      </c>
      <c r="H283" s="193" t="n">
        <v>165</v>
      </c>
      <c r="L283" s="190"/>
      <c r="M283" s="194"/>
      <c r="N283" s="195"/>
      <c r="O283" s="195"/>
      <c r="P283" s="195"/>
      <c r="Q283" s="195"/>
      <c r="R283" s="195"/>
      <c r="S283" s="195"/>
      <c r="T283" s="196"/>
      <c r="AT283" s="191" t="s">
        <v>207</v>
      </c>
      <c r="AU283" s="191" t="s">
        <v>82</v>
      </c>
      <c r="AV283" s="189" t="s">
        <v>82</v>
      </c>
      <c r="AW283" s="189" t="s">
        <v>35</v>
      </c>
      <c r="AX283" s="189" t="s">
        <v>80</v>
      </c>
      <c r="AY283" s="191" t="s">
        <v>127</v>
      </c>
    </row>
    <row r="284" s="26" customFormat="true" ht="16.5" hidden="false" customHeight="true" outlineLevel="0" collapsed="false">
      <c r="B284" s="164"/>
      <c r="C284" s="165" t="s">
        <v>551</v>
      </c>
      <c r="D284" s="165" t="s">
        <v>130</v>
      </c>
      <c r="E284" s="166" t="s">
        <v>1121</v>
      </c>
      <c r="F284" s="167" t="s">
        <v>1122</v>
      </c>
      <c r="G284" s="168" t="s">
        <v>279</v>
      </c>
      <c r="H284" s="169" t="n">
        <v>50</v>
      </c>
      <c r="I284" s="170"/>
      <c r="J284" s="170" t="n">
        <f aca="false">ROUND(I284*H284,2)</f>
        <v>0</v>
      </c>
      <c r="K284" s="167"/>
      <c r="L284" s="27"/>
      <c r="M284" s="171"/>
      <c r="N284" s="172" t="s">
        <v>43</v>
      </c>
      <c r="O284" s="173" t="n">
        <v>0.176</v>
      </c>
      <c r="P284" s="173" t="n">
        <f aca="false">O284*H284</f>
        <v>8.8</v>
      </c>
      <c r="Q284" s="173" t="n">
        <v>0</v>
      </c>
      <c r="R284" s="173" t="n">
        <f aca="false">Q284*H284</f>
        <v>0</v>
      </c>
      <c r="S284" s="173" t="n">
        <v>0.03</v>
      </c>
      <c r="T284" s="174" t="n">
        <f aca="false">S284*H284</f>
        <v>1.5</v>
      </c>
      <c r="AR284" s="10" t="s">
        <v>282</v>
      </c>
      <c r="AT284" s="10" t="s">
        <v>130</v>
      </c>
      <c r="AU284" s="10" t="s">
        <v>82</v>
      </c>
      <c r="AY284" s="10" t="s">
        <v>127</v>
      </c>
      <c r="BE284" s="175" t="n">
        <f aca="false">IF(N284="základní",J284,0)</f>
        <v>0</v>
      </c>
      <c r="BF284" s="175" t="n">
        <f aca="false">IF(N284="snížená",J284,0)</f>
        <v>0</v>
      </c>
      <c r="BG284" s="175" t="n">
        <f aca="false">IF(N284="zákl. přenesená",J284,0)</f>
        <v>0</v>
      </c>
      <c r="BH284" s="175" t="n">
        <f aca="false">IF(N284="sníž. přenesená",J284,0)</f>
        <v>0</v>
      </c>
      <c r="BI284" s="175" t="n">
        <f aca="false">IF(N284="nulová",J284,0)</f>
        <v>0</v>
      </c>
      <c r="BJ284" s="10" t="s">
        <v>80</v>
      </c>
      <c r="BK284" s="175" t="n">
        <f aca="false">ROUND(I284*H284,2)</f>
        <v>0</v>
      </c>
      <c r="BL284" s="10" t="s">
        <v>282</v>
      </c>
      <c r="BM284" s="10" t="s">
        <v>1123</v>
      </c>
    </row>
    <row r="285" s="182" customFormat="true" ht="12" hidden="false" customHeight="false" outlineLevel="0" collapsed="false">
      <c r="B285" s="183"/>
      <c r="D285" s="176" t="s">
        <v>207</v>
      </c>
      <c r="E285" s="184"/>
      <c r="F285" s="185" t="s">
        <v>944</v>
      </c>
      <c r="H285" s="184"/>
      <c r="L285" s="183"/>
      <c r="M285" s="186"/>
      <c r="N285" s="187"/>
      <c r="O285" s="187"/>
      <c r="P285" s="187"/>
      <c r="Q285" s="187"/>
      <c r="R285" s="187"/>
      <c r="S285" s="187"/>
      <c r="T285" s="188"/>
      <c r="AT285" s="184" t="s">
        <v>207</v>
      </c>
      <c r="AU285" s="184" t="s">
        <v>82</v>
      </c>
      <c r="AV285" s="182" t="s">
        <v>80</v>
      </c>
      <c r="AW285" s="182" t="s">
        <v>35</v>
      </c>
      <c r="AX285" s="182" t="s">
        <v>72</v>
      </c>
      <c r="AY285" s="184" t="s">
        <v>127</v>
      </c>
    </row>
    <row r="286" s="189" customFormat="true" ht="12" hidden="false" customHeight="false" outlineLevel="0" collapsed="false">
      <c r="B286" s="190"/>
      <c r="D286" s="176" t="s">
        <v>207</v>
      </c>
      <c r="E286" s="191"/>
      <c r="F286" s="192" t="s">
        <v>1124</v>
      </c>
      <c r="H286" s="193" t="n">
        <v>50</v>
      </c>
      <c r="L286" s="190"/>
      <c r="M286" s="194"/>
      <c r="N286" s="195"/>
      <c r="O286" s="195"/>
      <c r="P286" s="195"/>
      <c r="Q286" s="195"/>
      <c r="R286" s="195"/>
      <c r="S286" s="195"/>
      <c r="T286" s="196"/>
      <c r="AT286" s="191" t="s">
        <v>207</v>
      </c>
      <c r="AU286" s="191" t="s">
        <v>82</v>
      </c>
      <c r="AV286" s="189" t="s">
        <v>82</v>
      </c>
      <c r="AW286" s="189" t="s">
        <v>35</v>
      </c>
      <c r="AX286" s="189" t="s">
        <v>80</v>
      </c>
      <c r="AY286" s="191" t="s">
        <v>127</v>
      </c>
    </row>
    <row r="287" s="26" customFormat="true" ht="25.5" hidden="false" customHeight="true" outlineLevel="0" collapsed="false">
      <c r="B287" s="164"/>
      <c r="C287" s="165" t="s">
        <v>555</v>
      </c>
      <c r="D287" s="165" t="s">
        <v>130</v>
      </c>
      <c r="E287" s="166" t="s">
        <v>613</v>
      </c>
      <c r="F287" s="167" t="s">
        <v>614</v>
      </c>
      <c r="G287" s="168" t="s">
        <v>257</v>
      </c>
      <c r="H287" s="169" t="n">
        <v>90</v>
      </c>
      <c r="I287" s="170"/>
      <c r="J287" s="170" t="n">
        <f aca="false">ROUND(I287*H287,2)</f>
        <v>0</v>
      </c>
      <c r="K287" s="167" t="s">
        <v>134</v>
      </c>
      <c r="L287" s="27"/>
      <c r="M287" s="171"/>
      <c r="N287" s="172" t="s">
        <v>43</v>
      </c>
      <c r="O287" s="173" t="n">
        <v>0.29</v>
      </c>
      <c r="P287" s="173" t="n">
        <f aca="false">O287*H287</f>
        <v>26.1</v>
      </c>
      <c r="Q287" s="173" t="n">
        <v>0</v>
      </c>
      <c r="R287" s="173" t="n">
        <f aca="false">Q287*H287</f>
        <v>0</v>
      </c>
      <c r="S287" s="173" t="n">
        <v>0</v>
      </c>
      <c r="T287" s="174" t="n">
        <f aca="false">S287*H287</f>
        <v>0</v>
      </c>
      <c r="AR287" s="10" t="s">
        <v>282</v>
      </c>
      <c r="AT287" s="10" t="s">
        <v>130</v>
      </c>
      <c r="AU287" s="10" t="s">
        <v>82</v>
      </c>
      <c r="AY287" s="10" t="s">
        <v>127</v>
      </c>
      <c r="BE287" s="175" t="n">
        <f aca="false">IF(N287="základní",J287,0)</f>
        <v>0</v>
      </c>
      <c r="BF287" s="175" t="n">
        <f aca="false">IF(N287="snížená",J287,0)</f>
        <v>0</v>
      </c>
      <c r="BG287" s="175" t="n">
        <f aca="false">IF(N287="zákl. přenesená",J287,0)</f>
        <v>0</v>
      </c>
      <c r="BH287" s="175" t="n">
        <f aca="false">IF(N287="sníž. přenesená",J287,0)</f>
        <v>0</v>
      </c>
      <c r="BI287" s="175" t="n">
        <f aca="false">IF(N287="nulová",J287,0)</f>
        <v>0</v>
      </c>
      <c r="BJ287" s="10" t="s">
        <v>80</v>
      </c>
      <c r="BK287" s="175" t="n">
        <f aca="false">ROUND(I287*H287,2)</f>
        <v>0</v>
      </c>
      <c r="BL287" s="10" t="s">
        <v>282</v>
      </c>
      <c r="BM287" s="10" t="s">
        <v>1125</v>
      </c>
    </row>
    <row r="288" s="182" customFormat="true" ht="12" hidden="false" customHeight="false" outlineLevel="0" collapsed="false">
      <c r="B288" s="183"/>
      <c r="D288" s="176" t="s">
        <v>207</v>
      </c>
      <c r="E288" s="184"/>
      <c r="F288" s="185" t="s">
        <v>944</v>
      </c>
      <c r="H288" s="184"/>
      <c r="L288" s="183"/>
      <c r="M288" s="186"/>
      <c r="N288" s="187"/>
      <c r="O288" s="187"/>
      <c r="P288" s="187"/>
      <c r="Q288" s="187"/>
      <c r="R288" s="187"/>
      <c r="S288" s="187"/>
      <c r="T288" s="188"/>
      <c r="AT288" s="184" t="s">
        <v>207</v>
      </c>
      <c r="AU288" s="184" t="s">
        <v>82</v>
      </c>
      <c r="AV288" s="182" t="s">
        <v>80</v>
      </c>
      <c r="AW288" s="182" t="s">
        <v>35</v>
      </c>
      <c r="AX288" s="182" t="s">
        <v>72</v>
      </c>
      <c r="AY288" s="184" t="s">
        <v>127</v>
      </c>
    </row>
    <row r="289" s="189" customFormat="true" ht="12" hidden="false" customHeight="false" outlineLevel="0" collapsed="false">
      <c r="B289" s="190"/>
      <c r="D289" s="176" t="s">
        <v>207</v>
      </c>
      <c r="E289" s="191"/>
      <c r="F289" s="192" t="s">
        <v>1126</v>
      </c>
      <c r="H289" s="193" t="n">
        <v>90</v>
      </c>
      <c r="L289" s="190"/>
      <c r="M289" s="194"/>
      <c r="N289" s="195"/>
      <c r="O289" s="195"/>
      <c r="P289" s="195"/>
      <c r="Q289" s="195"/>
      <c r="R289" s="195"/>
      <c r="S289" s="195"/>
      <c r="T289" s="196"/>
      <c r="AT289" s="191" t="s">
        <v>207</v>
      </c>
      <c r="AU289" s="191" t="s">
        <v>82</v>
      </c>
      <c r="AV289" s="189" t="s">
        <v>82</v>
      </c>
      <c r="AW289" s="189" t="s">
        <v>35</v>
      </c>
      <c r="AX289" s="189" t="s">
        <v>80</v>
      </c>
      <c r="AY289" s="191" t="s">
        <v>127</v>
      </c>
    </row>
    <row r="290" s="26" customFormat="true" ht="16.5" hidden="false" customHeight="true" outlineLevel="0" collapsed="false">
      <c r="B290" s="164"/>
      <c r="C290" s="205" t="s">
        <v>560</v>
      </c>
      <c r="D290" s="205" t="s">
        <v>228</v>
      </c>
      <c r="E290" s="206" t="s">
        <v>618</v>
      </c>
      <c r="F290" s="207" t="s">
        <v>619</v>
      </c>
      <c r="G290" s="208" t="s">
        <v>205</v>
      </c>
      <c r="H290" s="209" t="n">
        <v>2.64</v>
      </c>
      <c r="I290" s="210"/>
      <c r="J290" s="210" t="n">
        <f aca="false">ROUND(I290*H290,2)</f>
        <v>0</v>
      </c>
      <c r="K290" s="207"/>
      <c r="L290" s="211"/>
      <c r="M290" s="212"/>
      <c r="N290" s="213" t="s">
        <v>43</v>
      </c>
      <c r="O290" s="173" t="n">
        <v>0</v>
      </c>
      <c r="P290" s="173" t="n">
        <f aca="false">O290*H290</f>
        <v>0</v>
      </c>
      <c r="Q290" s="173" t="n">
        <v>0.55</v>
      </c>
      <c r="R290" s="173" t="n">
        <f aca="false">Q290*H290</f>
        <v>1.452</v>
      </c>
      <c r="S290" s="173" t="n">
        <v>0</v>
      </c>
      <c r="T290" s="174" t="n">
        <f aca="false">S290*H290</f>
        <v>0</v>
      </c>
      <c r="AR290" s="10" t="s">
        <v>363</v>
      </c>
      <c r="AT290" s="10" t="s">
        <v>228</v>
      </c>
      <c r="AU290" s="10" t="s">
        <v>82</v>
      </c>
      <c r="AY290" s="10" t="s">
        <v>127</v>
      </c>
      <c r="BE290" s="175" t="n">
        <f aca="false">IF(N290="základní",J290,0)</f>
        <v>0</v>
      </c>
      <c r="BF290" s="175" t="n">
        <f aca="false">IF(N290="snížená",J290,0)</f>
        <v>0</v>
      </c>
      <c r="BG290" s="175" t="n">
        <f aca="false">IF(N290="zákl. přenesená",J290,0)</f>
        <v>0</v>
      </c>
      <c r="BH290" s="175" t="n">
        <f aca="false">IF(N290="sníž. přenesená",J290,0)</f>
        <v>0</v>
      </c>
      <c r="BI290" s="175" t="n">
        <f aca="false">IF(N290="nulová",J290,0)</f>
        <v>0</v>
      </c>
      <c r="BJ290" s="10" t="s">
        <v>80</v>
      </c>
      <c r="BK290" s="175" t="n">
        <f aca="false">ROUND(I290*H290,2)</f>
        <v>0</v>
      </c>
      <c r="BL290" s="10" t="s">
        <v>282</v>
      </c>
      <c r="BM290" s="10" t="s">
        <v>1127</v>
      </c>
    </row>
    <row r="291" s="189" customFormat="true" ht="12" hidden="false" customHeight="false" outlineLevel="0" collapsed="false">
      <c r="B291" s="190"/>
      <c r="D291" s="176" t="s">
        <v>207</v>
      </c>
      <c r="E291" s="191"/>
      <c r="F291" s="192" t="s">
        <v>1128</v>
      </c>
      <c r="H291" s="193" t="n">
        <v>2.64</v>
      </c>
      <c r="L291" s="190"/>
      <c r="M291" s="194"/>
      <c r="N291" s="195"/>
      <c r="O291" s="195"/>
      <c r="P291" s="195"/>
      <c r="Q291" s="195"/>
      <c r="R291" s="195"/>
      <c r="S291" s="195"/>
      <c r="T291" s="196"/>
      <c r="AT291" s="191" t="s">
        <v>207</v>
      </c>
      <c r="AU291" s="191" t="s">
        <v>82</v>
      </c>
      <c r="AV291" s="189" t="s">
        <v>82</v>
      </c>
      <c r="AW291" s="189" t="s">
        <v>35</v>
      </c>
      <c r="AX291" s="189" t="s">
        <v>80</v>
      </c>
      <c r="AY291" s="191" t="s">
        <v>127</v>
      </c>
    </row>
    <row r="292" s="26" customFormat="true" ht="25.5" hidden="false" customHeight="true" outlineLevel="0" collapsed="false">
      <c r="B292" s="164"/>
      <c r="C292" s="165" t="s">
        <v>564</v>
      </c>
      <c r="D292" s="165" t="s">
        <v>130</v>
      </c>
      <c r="E292" s="166" t="s">
        <v>623</v>
      </c>
      <c r="F292" s="167" t="s">
        <v>624</v>
      </c>
      <c r="G292" s="168" t="s">
        <v>279</v>
      </c>
      <c r="H292" s="169" t="n">
        <v>78</v>
      </c>
      <c r="I292" s="170"/>
      <c r="J292" s="170" t="n">
        <f aca="false">ROUND(I292*H292,2)</f>
        <v>0</v>
      </c>
      <c r="K292" s="167" t="s">
        <v>134</v>
      </c>
      <c r="L292" s="27"/>
      <c r="M292" s="171"/>
      <c r="N292" s="172" t="s">
        <v>43</v>
      </c>
      <c r="O292" s="173" t="n">
        <v>0.354</v>
      </c>
      <c r="P292" s="173" t="n">
        <f aca="false">O292*H292</f>
        <v>27.612</v>
      </c>
      <c r="Q292" s="173" t="n">
        <v>0</v>
      </c>
      <c r="R292" s="173" t="n">
        <f aca="false">Q292*H292</f>
        <v>0</v>
      </c>
      <c r="S292" s="173" t="n">
        <v>0</v>
      </c>
      <c r="T292" s="174" t="n">
        <f aca="false">S292*H292</f>
        <v>0</v>
      </c>
      <c r="AR292" s="10" t="s">
        <v>282</v>
      </c>
      <c r="AT292" s="10" t="s">
        <v>130</v>
      </c>
      <c r="AU292" s="10" t="s">
        <v>82</v>
      </c>
      <c r="AY292" s="10" t="s">
        <v>127</v>
      </c>
      <c r="BE292" s="175" t="n">
        <f aca="false">IF(N292="základní",J292,0)</f>
        <v>0</v>
      </c>
      <c r="BF292" s="175" t="n">
        <f aca="false">IF(N292="snížená",J292,0)</f>
        <v>0</v>
      </c>
      <c r="BG292" s="175" t="n">
        <f aca="false">IF(N292="zákl. přenesená",J292,0)</f>
        <v>0</v>
      </c>
      <c r="BH292" s="175" t="n">
        <f aca="false">IF(N292="sníž. přenesená",J292,0)</f>
        <v>0</v>
      </c>
      <c r="BI292" s="175" t="n">
        <f aca="false">IF(N292="nulová",J292,0)</f>
        <v>0</v>
      </c>
      <c r="BJ292" s="10" t="s">
        <v>80</v>
      </c>
      <c r="BK292" s="175" t="n">
        <f aca="false">ROUND(I292*H292,2)</f>
        <v>0</v>
      </c>
      <c r="BL292" s="10" t="s">
        <v>282</v>
      </c>
      <c r="BM292" s="10" t="s">
        <v>1129</v>
      </c>
    </row>
    <row r="293" s="182" customFormat="true" ht="12" hidden="false" customHeight="false" outlineLevel="0" collapsed="false">
      <c r="B293" s="183"/>
      <c r="D293" s="176" t="s">
        <v>207</v>
      </c>
      <c r="E293" s="184"/>
      <c r="F293" s="185" t="s">
        <v>944</v>
      </c>
      <c r="H293" s="184"/>
      <c r="L293" s="183"/>
      <c r="M293" s="186"/>
      <c r="N293" s="187"/>
      <c r="O293" s="187"/>
      <c r="P293" s="187"/>
      <c r="Q293" s="187"/>
      <c r="R293" s="187"/>
      <c r="S293" s="187"/>
      <c r="T293" s="188"/>
      <c r="AT293" s="184" t="s">
        <v>207</v>
      </c>
      <c r="AU293" s="184" t="s">
        <v>82</v>
      </c>
      <c r="AV293" s="182" t="s">
        <v>80</v>
      </c>
      <c r="AW293" s="182" t="s">
        <v>35</v>
      </c>
      <c r="AX293" s="182" t="s">
        <v>72</v>
      </c>
      <c r="AY293" s="184" t="s">
        <v>127</v>
      </c>
    </row>
    <row r="294" s="189" customFormat="true" ht="12" hidden="false" customHeight="false" outlineLevel="0" collapsed="false">
      <c r="B294" s="190"/>
      <c r="D294" s="176" t="s">
        <v>207</v>
      </c>
      <c r="E294" s="191"/>
      <c r="F294" s="192" t="s">
        <v>1130</v>
      </c>
      <c r="H294" s="193" t="n">
        <v>78</v>
      </c>
      <c r="L294" s="190"/>
      <c r="M294" s="194"/>
      <c r="N294" s="195"/>
      <c r="O294" s="195"/>
      <c r="P294" s="195"/>
      <c r="Q294" s="195"/>
      <c r="R294" s="195"/>
      <c r="S294" s="195"/>
      <c r="T294" s="196"/>
      <c r="AT294" s="191" t="s">
        <v>207</v>
      </c>
      <c r="AU294" s="191" t="s">
        <v>82</v>
      </c>
      <c r="AV294" s="189" t="s">
        <v>82</v>
      </c>
      <c r="AW294" s="189" t="s">
        <v>35</v>
      </c>
      <c r="AX294" s="189" t="s">
        <v>80</v>
      </c>
      <c r="AY294" s="191" t="s">
        <v>127</v>
      </c>
    </row>
    <row r="295" s="26" customFormat="true" ht="16.5" hidden="false" customHeight="true" outlineLevel="0" collapsed="false">
      <c r="B295" s="164"/>
      <c r="C295" s="205" t="s">
        <v>569</v>
      </c>
      <c r="D295" s="205" t="s">
        <v>228</v>
      </c>
      <c r="E295" s="206" t="s">
        <v>628</v>
      </c>
      <c r="F295" s="207" t="s">
        <v>629</v>
      </c>
      <c r="G295" s="208" t="s">
        <v>205</v>
      </c>
      <c r="H295" s="209" t="n">
        <v>0.88</v>
      </c>
      <c r="I295" s="210"/>
      <c r="J295" s="210" t="n">
        <f aca="false">ROUND(I295*H295,2)</f>
        <v>0</v>
      </c>
      <c r="K295" s="207"/>
      <c r="L295" s="211"/>
      <c r="M295" s="212"/>
      <c r="N295" s="213" t="s">
        <v>43</v>
      </c>
      <c r="O295" s="173" t="n">
        <v>0</v>
      </c>
      <c r="P295" s="173" t="n">
        <f aca="false">O295*H295</f>
        <v>0</v>
      </c>
      <c r="Q295" s="173" t="n">
        <v>0.55</v>
      </c>
      <c r="R295" s="173" t="n">
        <f aca="false">Q295*H295</f>
        <v>0.484</v>
      </c>
      <c r="S295" s="173" t="n">
        <v>0</v>
      </c>
      <c r="T295" s="174" t="n">
        <f aca="false">S295*H295</f>
        <v>0</v>
      </c>
      <c r="AR295" s="10" t="s">
        <v>363</v>
      </c>
      <c r="AT295" s="10" t="s">
        <v>228</v>
      </c>
      <c r="AU295" s="10" t="s">
        <v>82</v>
      </c>
      <c r="AY295" s="10" t="s">
        <v>127</v>
      </c>
      <c r="BE295" s="175" t="n">
        <f aca="false">IF(N295="základní",J295,0)</f>
        <v>0</v>
      </c>
      <c r="BF295" s="175" t="n">
        <f aca="false">IF(N295="snížená",J295,0)</f>
        <v>0</v>
      </c>
      <c r="BG295" s="175" t="n">
        <f aca="false">IF(N295="zákl. přenesená",J295,0)</f>
        <v>0</v>
      </c>
      <c r="BH295" s="175" t="n">
        <f aca="false">IF(N295="sníž. přenesená",J295,0)</f>
        <v>0</v>
      </c>
      <c r="BI295" s="175" t="n">
        <f aca="false">IF(N295="nulová",J295,0)</f>
        <v>0</v>
      </c>
      <c r="BJ295" s="10" t="s">
        <v>80</v>
      </c>
      <c r="BK295" s="175" t="n">
        <f aca="false">ROUND(I295*H295,2)</f>
        <v>0</v>
      </c>
      <c r="BL295" s="10" t="s">
        <v>282</v>
      </c>
      <c r="BM295" s="10" t="s">
        <v>1131</v>
      </c>
    </row>
    <row r="296" s="189" customFormat="true" ht="12" hidden="false" customHeight="false" outlineLevel="0" collapsed="false">
      <c r="B296" s="190"/>
      <c r="D296" s="176" t="s">
        <v>207</v>
      </c>
      <c r="E296" s="191"/>
      <c r="F296" s="192" t="s">
        <v>1132</v>
      </c>
      <c r="H296" s="193" t="n">
        <v>0.88</v>
      </c>
      <c r="L296" s="190"/>
      <c r="M296" s="194"/>
      <c r="N296" s="195"/>
      <c r="O296" s="195"/>
      <c r="P296" s="195"/>
      <c r="Q296" s="195"/>
      <c r="R296" s="195"/>
      <c r="S296" s="195"/>
      <c r="T296" s="196"/>
      <c r="AT296" s="191" t="s">
        <v>207</v>
      </c>
      <c r="AU296" s="191" t="s">
        <v>82</v>
      </c>
      <c r="AV296" s="189" t="s">
        <v>82</v>
      </c>
      <c r="AW296" s="189" t="s">
        <v>35</v>
      </c>
      <c r="AX296" s="189" t="s">
        <v>80</v>
      </c>
      <c r="AY296" s="191" t="s">
        <v>127</v>
      </c>
    </row>
    <row r="297" s="26" customFormat="true" ht="16.5" hidden="false" customHeight="true" outlineLevel="0" collapsed="false">
      <c r="B297" s="164"/>
      <c r="C297" s="165" t="s">
        <v>575</v>
      </c>
      <c r="D297" s="165" t="s">
        <v>130</v>
      </c>
      <c r="E297" s="166" t="s">
        <v>633</v>
      </c>
      <c r="F297" s="167" t="s">
        <v>634</v>
      </c>
      <c r="G297" s="168" t="s">
        <v>205</v>
      </c>
      <c r="H297" s="169" t="n">
        <v>3.52</v>
      </c>
      <c r="I297" s="170"/>
      <c r="J297" s="170" t="n">
        <f aca="false">ROUND(I297*H297,2)</f>
        <v>0</v>
      </c>
      <c r="K297" s="167" t="s">
        <v>134</v>
      </c>
      <c r="L297" s="27"/>
      <c r="M297" s="171"/>
      <c r="N297" s="172" t="s">
        <v>43</v>
      </c>
      <c r="O297" s="173" t="n">
        <v>0</v>
      </c>
      <c r="P297" s="173" t="n">
        <f aca="false">O297*H297</f>
        <v>0</v>
      </c>
      <c r="Q297" s="173" t="n">
        <v>0.02337</v>
      </c>
      <c r="R297" s="173" t="n">
        <f aca="false">Q297*H297</f>
        <v>0.0822624</v>
      </c>
      <c r="S297" s="173" t="n">
        <v>0</v>
      </c>
      <c r="T297" s="174" t="n">
        <f aca="false">S297*H297</f>
        <v>0</v>
      </c>
      <c r="AR297" s="10" t="s">
        <v>282</v>
      </c>
      <c r="AT297" s="10" t="s">
        <v>130</v>
      </c>
      <c r="AU297" s="10" t="s">
        <v>82</v>
      </c>
      <c r="AY297" s="10" t="s">
        <v>127</v>
      </c>
      <c r="BE297" s="175" t="n">
        <f aca="false">IF(N297="základní",J297,0)</f>
        <v>0</v>
      </c>
      <c r="BF297" s="175" t="n">
        <f aca="false">IF(N297="snížená",J297,0)</f>
        <v>0</v>
      </c>
      <c r="BG297" s="175" t="n">
        <f aca="false">IF(N297="zákl. přenesená",J297,0)</f>
        <v>0</v>
      </c>
      <c r="BH297" s="175" t="n">
        <f aca="false">IF(N297="sníž. přenesená",J297,0)</f>
        <v>0</v>
      </c>
      <c r="BI297" s="175" t="n">
        <f aca="false">IF(N297="nulová",J297,0)</f>
        <v>0</v>
      </c>
      <c r="BJ297" s="10" t="s">
        <v>80</v>
      </c>
      <c r="BK297" s="175" t="n">
        <f aca="false">ROUND(I297*H297,2)</f>
        <v>0</v>
      </c>
      <c r="BL297" s="10" t="s">
        <v>282</v>
      </c>
      <c r="BM297" s="10" t="s">
        <v>1133</v>
      </c>
    </row>
    <row r="298" s="189" customFormat="true" ht="12" hidden="false" customHeight="false" outlineLevel="0" collapsed="false">
      <c r="B298" s="190"/>
      <c r="D298" s="176" t="s">
        <v>207</v>
      </c>
      <c r="E298" s="191"/>
      <c r="F298" s="192" t="s">
        <v>1134</v>
      </c>
      <c r="H298" s="193" t="n">
        <v>3.52</v>
      </c>
      <c r="L298" s="190"/>
      <c r="M298" s="194"/>
      <c r="N298" s="195"/>
      <c r="O298" s="195"/>
      <c r="P298" s="195"/>
      <c r="Q298" s="195"/>
      <c r="R298" s="195"/>
      <c r="S298" s="195"/>
      <c r="T298" s="196"/>
      <c r="AT298" s="191" t="s">
        <v>207</v>
      </c>
      <c r="AU298" s="191" t="s">
        <v>82</v>
      </c>
      <c r="AV298" s="189" t="s">
        <v>82</v>
      </c>
      <c r="AW298" s="189" t="s">
        <v>35</v>
      </c>
      <c r="AX298" s="189" t="s">
        <v>80</v>
      </c>
      <c r="AY298" s="191" t="s">
        <v>127</v>
      </c>
    </row>
    <row r="299" s="26" customFormat="true" ht="25.5" hidden="false" customHeight="true" outlineLevel="0" collapsed="false">
      <c r="B299" s="164"/>
      <c r="C299" s="165" t="s">
        <v>580</v>
      </c>
      <c r="D299" s="165" t="s">
        <v>130</v>
      </c>
      <c r="E299" s="166" t="s">
        <v>735</v>
      </c>
      <c r="F299" s="167" t="s">
        <v>736</v>
      </c>
      <c r="G299" s="168" t="s">
        <v>279</v>
      </c>
      <c r="H299" s="169" t="n">
        <v>180</v>
      </c>
      <c r="I299" s="170"/>
      <c r="J299" s="170" t="n">
        <f aca="false">ROUND(I299*H299,2)</f>
        <v>0</v>
      </c>
      <c r="K299" s="167" t="s">
        <v>134</v>
      </c>
      <c r="L299" s="27"/>
      <c r="M299" s="171"/>
      <c r="N299" s="172" t="s">
        <v>43</v>
      </c>
      <c r="O299" s="173" t="n">
        <v>0.284</v>
      </c>
      <c r="P299" s="173" t="n">
        <f aca="false">O299*H299</f>
        <v>51.12</v>
      </c>
      <c r="Q299" s="173" t="n">
        <v>0</v>
      </c>
      <c r="R299" s="173" t="n">
        <f aca="false">Q299*H299</f>
        <v>0</v>
      </c>
      <c r="S299" s="173" t="n">
        <v>0.0088</v>
      </c>
      <c r="T299" s="174" t="n">
        <f aca="false">S299*H299</f>
        <v>1.584</v>
      </c>
      <c r="AR299" s="10" t="s">
        <v>282</v>
      </c>
      <c r="AT299" s="10" t="s">
        <v>130</v>
      </c>
      <c r="AU299" s="10" t="s">
        <v>82</v>
      </c>
      <c r="AY299" s="10" t="s">
        <v>127</v>
      </c>
      <c r="BE299" s="175" t="n">
        <f aca="false">IF(N299="základní",J299,0)</f>
        <v>0</v>
      </c>
      <c r="BF299" s="175" t="n">
        <f aca="false">IF(N299="snížená",J299,0)</f>
        <v>0</v>
      </c>
      <c r="BG299" s="175" t="n">
        <f aca="false">IF(N299="zákl. přenesená",J299,0)</f>
        <v>0</v>
      </c>
      <c r="BH299" s="175" t="n">
        <f aca="false">IF(N299="sníž. přenesená",J299,0)</f>
        <v>0</v>
      </c>
      <c r="BI299" s="175" t="n">
        <f aca="false">IF(N299="nulová",J299,0)</f>
        <v>0</v>
      </c>
      <c r="BJ299" s="10" t="s">
        <v>80</v>
      </c>
      <c r="BK299" s="175" t="n">
        <f aca="false">ROUND(I299*H299,2)</f>
        <v>0</v>
      </c>
      <c r="BL299" s="10" t="s">
        <v>282</v>
      </c>
      <c r="BM299" s="10" t="s">
        <v>1135</v>
      </c>
    </row>
    <row r="300" s="189" customFormat="true" ht="12" hidden="false" customHeight="false" outlineLevel="0" collapsed="false">
      <c r="B300" s="190"/>
      <c r="D300" s="176" t="s">
        <v>207</v>
      </c>
      <c r="E300" s="191"/>
      <c r="F300" s="192" t="s">
        <v>1136</v>
      </c>
      <c r="H300" s="193" t="n">
        <v>180</v>
      </c>
      <c r="L300" s="190"/>
      <c r="M300" s="194"/>
      <c r="N300" s="195"/>
      <c r="O300" s="195"/>
      <c r="P300" s="195"/>
      <c r="Q300" s="195"/>
      <c r="R300" s="195"/>
      <c r="S300" s="195"/>
      <c r="T300" s="196"/>
      <c r="AT300" s="191" t="s">
        <v>207</v>
      </c>
      <c r="AU300" s="191" t="s">
        <v>82</v>
      </c>
      <c r="AV300" s="189" t="s">
        <v>82</v>
      </c>
      <c r="AW300" s="189" t="s">
        <v>35</v>
      </c>
      <c r="AX300" s="189" t="s">
        <v>80</v>
      </c>
      <c r="AY300" s="191" t="s">
        <v>127</v>
      </c>
    </row>
    <row r="301" s="26" customFormat="true" ht="16.5" hidden="false" customHeight="true" outlineLevel="0" collapsed="false">
      <c r="B301" s="164"/>
      <c r="C301" s="165" t="s">
        <v>586</v>
      </c>
      <c r="D301" s="165" t="s">
        <v>130</v>
      </c>
      <c r="E301" s="166" t="s">
        <v>740</v>
      </c>
      <c r="F301" s="167" t="s">
        <v>741</v>
      </c>
      <c r="G301" s="168" t="s">
        <v>257</v>
      </c>
      <c r="H301" s="169" t="n">
        <v>30</v>
      </c>
      <c r="I301" s="170"/>
      <c r="J301" s="170" t="n">
        <f aca="false">ROUND(I301*H301,2)</f>
        <v>0</v>
      </c>
      <c r="K301" s="167"/>
      <c r="L301" s="27"/>
      <c r="M301" s="171"/>
      <c r="N301" s="172" t="s">
        <v>43</v>
      </c>
      <c r="O301" s="173" t="n">
        <v>0.606</v>
      </c>
      <c r="P301" s="173" t="n">
        <f aca="false">O301*H301</f>
        <v>18.18</v>
      </c>
      <c r="Q301" s="173" t="n">
        <v>0.01946</v>
      </c>
      <c r="R301" s="173" t="n">
        <f aca="false">Q301*H301</f>
        <v>0.5838</v>
      </c>
      <c r="S301" s="173" t="n">
        <v>0</v>
      </c>
      <c r="T301" s="174" t="n">
        <f aca="false">S301*H301</f>
        <v>0</v>
      </c>
      <c r="AR301" s="10" t="s">
        <v>282</v>
      </c>
      <c r="AT301" s="10" t="s">
        <v>130</v>
      </c>
      <c r="AU301" s="10" t="s">
        <v>82</v>
      </c>
      <c r="AY301" s="10" t="s">
        <v>127</v>
      </c>
      <c r="BE301" s="175" t="n">
        <f aca="false">IF(N301="základní",J301,0)</f>
        <v>0</v>
      </c>
      <c r="BF301" s="175" t="n">
        <f aca="false">IF(N301="snížená",J301,0)</f>
        <v>0</v>
      </c>
      <c r="BG301" s="175" t="n">
        <f aca="false">IF(N301="zákl. přenesená",J301,0)</f>
        <v>0</v>
      </c>
      <c r="BH301" s="175" t="n">
        <f aca="false">IF(N301="sníž. přenesená",J301,0)</f>
        <v>0</v>
      </c>
      <c r="BI301" s="175" t="n">
        <f aca="false">IF(N301="nulová",J301,0)</f>
        <v>0</v>
      </c>
      <c r="BJ301" s="10" t="s">
        <v>80</v>
      </c>
      <c r="BK301" s="175" t="n">
        <f aca="false">ROUND(I301*H301,2)</f>
        <v>0</v>
      </c>
      <c r="BL301" s="10" t="s">
        <v>282</v>
      </c>
      <c r="BM301" s="10" t="s">
        <v>1137</v>
      </c>
    </row>
    <row r="302" s="189" customFormat="true" ht="12" hidden="false" customHeight="false" outlineLevel="0" collapsed="false">
      <c r="B302" s="190"/>
      <c r="D302" s="176" t="s">
        <v>207</v>
      </c>
      <c r="E302" s="191"/>
      <c r="F302" s="192" t="s">
        <v>1138</v>
      </c>
      <c r="H302" s="193" t="n">
        <v>30</v>
      </c>
      <c r="L302" s="190"/>
      <c r="M302" s="194"/>
      <c r="N302" s="195"/>
      <c r="O302" s="195"/>
      <c r="P302" s="195"/>
      <c r="Q302" s="195"/>
      <c r="R302" s="195"/>
      <c r="S302" s="195"/>
      <c r="T302" s="196"/>
      <c r="AT302" s="191" t="s">
        <v>207</v>
      </c>
      <c r="AU302" s="191" t="s">
        <v>82</v>
      </c>
      <c r="AV302" s="189" t="s">
        <v>82</v>
      </c>
      <c r="AW302" s="189" t="s">
        <v>35</v>
      </c>
      <c r="AX302" s="189" t="s">
        <v>80</v>
      </c>
      <c r="AY302" s="191" t="s">
        <v>127</v>
      </c>
    </row>
    <row r="303" s="26" customFormat="true" ht="25.5" hidden="false" customHeight="true" outlineLevel="0" collapsed="false">
      <c r="B303" s="164"/>
      <c r="C303" s="165" t="s">
        <v>590</v>
      </c>
      <c r="D303" s="165" t="s">
        <v>130</v>
      </c>
      <c r="E303" s="166" t="s">
        <v>1139</v>
      </c>
      <c r="F303" s="167" t="s">
        <v>1140</v>
      </c>
      <c r="G303" s="168" t="s">
        <v>279</v>
      </c>
      <c r="H303" s="169" t="n">
        <v>341.8</v>
      </c>
      <c r="I303" s="170"/>
      <c r="J303" s="170" t="n">
        <f aca="false">ROUND(I303*H303,2)</f>
        <v>0</v>
      </c>
      <c r="K303" s="167" t="s">
        <v>134</v>
      </c>
      <c r="L303" s="27"/>
      <c r="M303" s="171"/>
      <c r="N303" s="172" t="s">
        <v>43</v>
      </c>
      <c r="O303" s="173" t="n">
        <v>0.36</v>
      </c>
      <c r="P303" s="173" t="n">
        <f aca="false">O303*H303</f>
        <v>123.048</v>
      </c>
      <c r="Q303" s="173" t="n">
        <v>0</v>
      </c>
      <c r="R303" s="173" t="n">
        <f aca="false">Q303*H303</f>
        <v>0</v>
      </c>
      <c r="S303" s="173" t="n">
        <v>0</v>
      </c>
      <c r="T303" s="174" t="n">
        <f aca="false">S303*H303</f>
        <v>0</v>
      </c>
      <c r="AR303" s="10" t="s">
        <v>146</v>
      </c>
      <c r="AT303" s="10" t="s">
        <v>130</v>
      </c>
      <c r="AU303" s="10" t="s">
        <v>82</v>
      </c>
      <c r="AY303" s="10" t="s">
        <v>127</v>
      </c>
      <c r="BE303" s="175" t="n">
        <f aca="false">IF(N303="základní",J303,0)</f>
        <v>0</v>
      </c>
      <c r="BF303" s="175" t="n">
        <f aca="false">IF(N303="snížená",J303,0)</f>
        <v>0</v>
      </c>
      <c r="BG303" s="175" t="n">
        <f aca="false">IF(N303="zákl. přenesená",J303,0)</f>
        <v>0</v>
      </c>
      <c r="BH303" s="175" t="n">
        <f aca="false">IF(N303="sníž. přenesená",J303,0)</f>
        <v>0</v>
      </c>
      <c r="BI303" s="175" t="n">
        <f aca="false">IF(N303="nulová",J303,0)</f>
        <v>0</v>
      </c>
      <c r="BJ303" s="10" t="s">
        <v>80</v>
      </c>
      <c r="BK303" s="175" t="n">
        <f aca="false">ROUND(I303*H303,2)</f>
        <v>0</v>
      </c>
      <c r="BL303" s="10" t="s">
        <v>146</v>
      </c>
      <c r="BM303" s="10" t="s">
        <v>1141</v>
      </c>
    </row>
    <row r="304" s="182" customFormat="true" ht="12" hidden="false" customHeight="false" outlineLevel="0" collapsed="false">
      <c r="B304" s="183"/>
      <c r="D304" s="176" t="s">
        <v>207</v>
      </c>
      <c r="E304" s="184"/>
      <c r="F304" s="185" t="s">
        <v>1142</v>
      </c>
      <c r="H304" s="184"/>
      <c r="L304" s="183"/>
      <c r="M304" s="186"/>
      <c r="N304" s="187"/>
      <c r="O304" s="187"/>
      <c r="P304" s="187"/>
      <c r="Q304" s="187"/>
      <c r="R304" s="187"/>
      <c r="S304" s="187"/>
      <c r="T304" s="188"/>
      <c r="AT304" s="184" t="s">
        <v>207</v>
      </c>
      <c r="AU304" s="184" t="s">
        <v>82</v>
      </c>
      <c r="AV304" s="182" t="s">
        <v>80</v>
      </c>
      <c r="AW304" s="182" t="s">
        <v>35</v>
      </c>
      <c r="AX304" s="182" t="s">
        <v>72</v>
      </c>
      <c r="AY304" s="184" t="s">
        <v>127</v>
      </c>
    </row>
    <row r="305" s="189" customFormat="true" ht="12" hidden="false" customHeight="false" outlineLevel="0" collapsed="false">
      <c r="B305" s="190"/>
      <c r="D305" s="176" t="s">
        <v>207</v>
      </c>
      <c r="E305" s="191"/>
      <c r="F305" s="192" t="s">
        <v>1143</v>
      </c>
      <c r="H305" s="193" t="n">
        <v>32</v>
      </c>
      <c r="L305" s="190"/>
      <c r="M305" s="194"/>
      <c r="N305" s="195"/>
      <c r="O305" s="195"/>
      <c r="P305" s="195"/>
      <c r="Q305" s="195"/>
      <c r="R305" s="195"/>
      <c r="S305" s="195"/>
      <c r="T305" s="196"/>
      <c r="AT305" s="191" t="s">
        <v>207</v>
      </c>
      <c r="AU305" s="191" t="s">
        <v>82</v>
      </c>
      <c r="AV305" s="189" t="s">
        <v>82</v>
      </c>
      <c r="AW305" s="189" t="s">
        <v>35</v>
      </c>
      <c r="AX305" s="189" t="s">
        <v>72</v>
      </c>
      <c r="AY305" s="191" t="s">
        <v>127</v>
      </c>
    </row>
    <row r="306" s="189" customFormat="true" ht="12" hidden="false" customHeight="false" outlineLevel="0" collapsed="false">
      <c r="B306" s="190"/>
      <c r="D306" s="176" t="s">
        <v>207</v>
      </c>
      <c r="E306" s="191"/>
      <c r="F306" s="192" t="s">
        <v>1144</v>
      </c>
      <c r="H306" s="193" t="n">
        <v>57.6</v>
      </c>
      <c r="L306" s="190"/>
      <c r="M306" s="194"/>
      <c r="N306" s="195"/>
      <c r="O306" s="195"/>
      <c r="P306" s="195"/>
      <c r="Q306" s="195"/>
      <c r="R306" s="195"/>
      <c r="S306" s="195"/>
      <c r="T306" s="196"/>
      <c r="AT306" s="191" t="s">
        <v>207</v>
      </c>
      <c r="AU306" s="191" t="s">
        <v>82</v>
      </c>
      <c r="AV306" s="189" t="s">
        <v>82</v>
      </c>
      <c r="AW306" s="189" t="s">
        <v>35</v>
      </c>
      <c r="AX306" s="189" t="s">
        <v>72</v>
      </c>
      <c r="AY306" s="191" t="s">
        <v>127</v>
      </c>
    </row>
    <row r="307" s="189" customFormat="true" ht="12" hidden="false" customHeight="false" outlineLevel="0" collapsed="false">
      <c r="B307" s="190"/>
      <c r="D307" s="176" t="s">
        <v>207</v>
      </c>
      <c r="E307" s="191"/>
      <c r="F307" s="192" t="s">
        <v>1145</v>
      </c>
      <c r="H307" s="193" t="n">
        <v>22.8</v>
      </c>
      <c r="L307" s="190"/>
      <c r="M307" s="194"/>
      <c r="N307" s="195"/>
      <c r="O307" s="195"/>
      <c r="P307" s="195"/>
      <c r="Q307" s="195"/>
      <c r="R307" s="195"/>
      <c r="S307" s="195"/>
      <c r="T307" s="196"/>
      <c r="AT307" s="191" t="s">
        <v>207</v>
      </c>
      <c r="AU307" s="191" t="s">
        <v>82</v>
      </c>
      <c r="AV307" s="189" t="s">
        <v>82</v>
      </c>
      <c r="AW307" s="189" t="s">
        <v>35</v>
      </c>
      <c r="AX307" s="189" t="s">
        <v>72</v>
      </c>
      <c r="AY307" s="191" t="s">
        <v>127</v>
      </c>
    </row>
    <row r="308" s="189" customFormat="true" ht="12" hidden="false" customHeight="false" outlineLevel="0" collapsed="false">
      <c r="B308" s="190"/>
      <c r="D308" s="176" t="s">
        <v>207</v>
      </c>
      <c r="E308" s="191"/>
      <c r="F308" s="192" t="s">
        <v>1146</v>
      </c>
      <c r="H308" s="193" t="n">
        <v>32.4</v>
      </c>
      <c r="L308" s="190"/>
      <c r="M308" s="194"/>
      <c r="N308" s="195"/>
      <c r="O308" s="195"/>
      <c r="P308" s="195"/>
      <c r="Q308" s="195"/>
      <c r="R308" s="195"/>
      <c r="S308" s="195"/>
      <c r="T308" s="196"/>
      <c r="AT308" s="191" t="s">
        <v>207</v>
      </c>
      <c r="AU308" s="191" t="s">
        <v>82</v>
      </c>
      <c r="AV308" s="189" t="s">
        <v>82</v>
      </c>
      <c r="AW308" s="189" t="s">
        <v>35</v>
      </c>
      <c r="AX308" s="189" t="s">
        <v>72</v>
      </c>
      <c r="AY308" s="191" t="s">
        <v>127</v>
      </c>
    </row>
    <row r="309" s="189" customFormat="true" ht="12" hidden="false" customHeight="false" outlineLevel="0" collapsed="false">
      <c r="B309" s="190"/>
      <c r="D309" s="176" t="s">
        <v>207</v>
      </c>
      <c r="E309" s="191"/>
      <c r="F309" s="192" t="s">
        <v>1147</v>
      </c>
      <c r="H309" s="193" t="n">
        <v>66</v>
      </c>
      <c r="L309" s="190"/>
      <c r="M309" s="194"/>
      <c r="N309" s="195"/>
      <c r="O309" s="195"/>
      <c r="P309" s="195"/>
      <c r="Q309" s="195"/>
      <c r="R309" s="195"/>
      <c r="S309" s="195"/>
      <c r="T309" s="196"/>
      <c r="AT309" s="191" t="s">
        <v>207</v>
      </c>
      <c r="AU309" s="191" t="s">
        <v>82</v>
      </c>
      <c r="AV309" s="189" t="s">
        <v>82</v>
      </c>
      <c r="AW309" s="189" t="s">
        <v>35</v>
      </c>
      <c r="AX309" s="189" t="s">
        <v>72</v>
      </c>
      <c r="AY309" s="191" t="s">
        <v>127</v>
      </c>
    </row>
    <row r="310" s="189" customFormat="true" ht="12" hidden="false" customHeight="false" outlineLevel="0" collapsed="false">
      <c r="B310" s="190"/>
      <c r="D310" s="176" t="s">
        <v>207</v>
      </c>
      <c r="E310" s="191"/>
      <c r="F310" s="192" t="s">
        <v>1148</v>
      </c>
      <c r="H310" s="193" t="n">
        <v>66</v>
      </c>
      <c r="L310" s="190"/>
      <c r="M310" s="194"/>
      <c r="N310" s="195"/>
      <c r="O310" s="195"/>
      <c r="P310" s="195"/>
      <c r="Q310" s="195"/>
      <c r="R310" s="195"/>
      <c r="S310" s="195"/>
      <c r="T310" s="196"/>
      <c r="AT310" s="191" t="s">
        <v>207</v>
      </c>
      <c r="AU310" s="191" t="s">
        <v>82</v>
      </c>
      <c r="AV310" s="189" t="s">
        <v>82</v>
      </c>
      <c r="AW310" s="189" t="s">
        <v>35</v>
      </c>
      <c r="AX310" s="189" t="s">
        <v>72</v>
      </c>
      <c r="AY310" s="191" t="s">
        <v>127</v>
      </c>
    </row>
    <row r="311" s="189" customFormat="true" ht="12" hidden="false" customHeight="false" outlineLevel="0" collapsed="false">
      <c r="B311" s="190"/>
      <c r="D311" s="176" t="s">
        <v>207</v>
      </c>
      <c r="E311" s="191"/>
      <c r="F311" s="192" t="s">
        <v>1149</v>
      </c>
      <c r="H311" s="193" t="n">
        <v>3</v>
      </c>
      <c r="L311" s="190"/>
      <c r="M311" s="194"/>
      <c r="N311" s="195"/>
      <c r="O311" s="195"/>
      <c r="P311" s="195"/>
      <c r="Q311" s="195"/>
      <c r="R311" s="195"/>
      <c r="S311" s="195"/>
      <c r="T311" s="196"/>
      <c r="AT311" s="191" t="s">
        <v>207</v>
      </c>
      <c r="AU311" s="191" t="s">
        <v>82</v>
      </c>
      <c r="AV311" s="189" t="s">
        <v>82</v>
      </c>
      <c r="AW311" s="189" t="s">
        <v>35</v>
      </c>
      <c r="AX311" s="189" t="s">
        <v>72</v>
      </c>
      <c r="AY311" s="191" t="s">
        <v>127</v>
      </c>
    </row>
    <row r="312" s="189" customFormat="true" ht="12" hidden="false" customHeight="false" outlineLevel="0" collapsed="false">
      <c r="B312" s="190"/>
      <c r="D312" s="176" t="s">
        <v>207</v>
      </c>
      <c r="E312" s="191"/>
      <c r="F312" s="192" t="s">
        <v>1149</v>
      </c>
      <c r="H312" s="193" t="n">
        <v>3</v>
      </c>
      <c r="L312" s="190"/>
      <c r="M312" s="194"/>
      <c r="N312" s="195"/>
      <c r="O312" s="195"/>
      <c r="P312" s="195"/>
      <c r="Q312" s="195"/>
      <c r="R312" s="195"/>
      <c r="S312" s="195"/>
      <c r="T312" s="196"/>
      <c r="AT312" s="191" t="s">
        <v>207</v>
      </c>
      <c r="AU312" s="191" t="s">
        <v>82</v>
      </c>
      <c r="AV312" s="189" t="s">
        <v>82</v>
      </c>
      <c r="AW312" s="189" t="s">
        <v>35</v>
      </c>
      <c r="AX312" s="189" t="s">
        <v>72</v>
      </c>
      <c r="AY312" s="191" t="s">
        <v>127</v>
      </c>
    </row>
    <row r="313" s="189" customFormat="true" ht="12" hidden="false" customHeight="false" outlineLevel="0" collapsed="false">
      <c r="B313" s="190"/>
      <c r="D313" s="176" t="s">
        <v>207</v>
      </c>
      <c r="E313" s="191"/>
      <c r="F313" s="192" t="s">
        <v>1150</v>
      </c>
      <c r="H313" s="193" t="n">
        <v>40.8</v>
      </c>
      <c r="L313" s="190"/>
      <c r="M313" s="194"/>
      <c r="N313" s="195"/>
      <c r="O313" s="195"/>
      <c r="P313" s="195"/>
      <c r="Q313" s="195"/>
      <c r="R313" s="195"/>
      <c r="S313" s="195"/>
      <c r="T313" s="196"/>
      <c r="AT313" s="191" t="s">
        <v>207</v>
      </c>
      <c r="AU313" s="191" t="s">
        <v>82</v>
      </c>
      <c r="AV313" s="189" t="s">
        <v>82</v>
      </c>
      <c r="AW313" s="189" t="s">
        <v>35</v>
      </c>
      <c r="AX313" s="189" t="s">
        <v>72</v>
      </c>
      <c r="AY313" s="191" t="s">
        <v>127</v>
      </c>
    </row>
    <row r="314" s="189" customFormat="true" ht="12" hidden="false" customHeight="false" outlineLevel="0" collapsed="false">
      <c r="B314" s="190"/>
      <c r="D314" s="176" t="s">
        <v>207</v>
      </c>
      <c r="E314" s="191"/>
      <c r="F314" s="192" t="s">
        <v>1151</v>
      </c>
      <c r="H314" s="193" t="n">
        <v>18.2</v>
      </c>
      <c r="L314" s="190"/>
      <c r="M314" s="194"/>
      <c r="N314" s="195"/>
      <c r="O314" s="195"/>
      <c r="P314" s="195"/>
      <c r="Q314" s="195"/>
      <c r="R314" s="195"/>
      <c r="S314" s="195"/>
      <c r="T314" s="196"/>
      <c r="AT314" s="191" t="s">
        <v>207</v>
      </c>
      <c r="AU314" s="191" t="s">
        <v>82</v>
      </c>
      <c r="AV314" s="189" t="s">
        <v>82</v>
      </c>
      <c r="AW314" s="189" t="s">
        <v>35</v>
      </c>
      <c r="AX314" s="189" t="s">
        <v>72</v>
      </c>
      <c r="AY314" s="191" t="s">
        <v>127</v>
      </c>
    </row>
    <row r="315" s="197" customFormat="true" ht="12" hidden="false" customHeight="false" outlineLevel="0" collapsed="false">
      <c r="B315" s="198"/>
      <c r="D315" s="176" t="s">
        <v>207</v>
      </c>
      <c r="E315" s="199"/>
      <c r="F315" s="200" t="s">
        <v>227</v>
      </c>
      <c r="H315" s="201" t="n">
        <v>341.8</v>
      </c>
      <c r="L315" s="198"/>
      <c r="M315" s="202"/>
      <c r="N315" s="203"/>
      <c r="O315" s="203"/>
      <c r="P315" s="203"/>
      <c r="Q315" s="203"/>
      <c r="R315" s="203"/>
      <c r="S315" s="203"/>
      <c r="T315" s="204"/>
      <c r="AT315" s="199" t="s">
        <v>207</v>
      </c>
      <c r="AU315" s="199" t="s">
        <v>82</v>
      </c>
      <c r="AV315" s="197" t="s">
        <v>146</v>
      </c>
      <c r="AW315" s="197" t="s">
        <v>35</v>
      </c>
      <c r="AX315" s="197" t="s">
        <v>80</v>
      </c>
      <c r="AY315" s="199" t="s">
        <v>127</v>
      </c>
    </row>
    <row r="316" s="26" customFormat="true" ht="25.5" hidden="false" customHeight="true" outlineLevel="0" collapsed="false">
      <c r="B316" s="164"/>
      <c r="C316" s="165" t="s">
        <v>596</v>
      </c>
      <c r="D316" s="165" t="s">
        <v>130</v>
      </c>
      <c r="E316" s="166" t="s">
        <v>1152</v>
      </c>
      <c r="F316" s="167" t="s">
        <v>1153</v>
      </c>
      <c r="G316" s="168" t="s">
        <v>279</v>
      </c>
      <c r="H316" s="169" t="n">
        <v>58.3</v>
      </c>
      <c r="I316" s="170"/>
      <c r="J316" s="170" t="n">
        <f aca="false">ROUND(I316*H316,2)</f>
        <v>0</v>
      </c>
      <c r="K316" s="167" t="s">
        <v>134</v>
      </c>
      <c r="L316" s="27"/>
      <c r="M316" s="171"/>
      <c r="N316" s="172" t="s">
        <v>43</v>
      </c>
      <c r="O316" s="173" t="n">
        <v>0.581</v>
      </c>
      <c r="P316" s="173" t="n">
        <f aca="false">O316*H316</f>
        <v>33.8723</v>
      </c>
      <c r="Q316" s="173" t="n">
        <v>0</v>
      </c>
      <c r="R316" s="173" t="n">
        <f aca="false">Q316*H316</f>
        <v>0</v>
      </c>
      <c r="S316" s="173" t="n">
        <v>0</v>
      </c>
      <c r="T316" s="174" t="n">
        <f aca="false">S316*H316</f>
        <v>0</v>
      </c>
      <c r="AR316" s="10" t="s">
        <v>282</v>
      </c>
      <c r="AT316" s="10" t="s">
        <v>130</v>
      </c>
      <c r="AU316" s="10" t="s">
        <v>82</v>
      </c>
      <c r="AY316" s="10" t="s">
        <v>127</v>
      </c>
      <c r="BE316" s="175" t="n">
        <f aca="false">IF(N316="základní",J316,0)</f>
        <v>0</v>
      </c>
      <c r="BF316" s="175" t="n">
        <f aca="false">IF(N316="snížená",J316,0)</f>
        <v>0</v>
      </c>
      <c r="BG316" s="175" t="n">
        <f aca="false">IF(N316="zákl. přenesená",J316,0)</f>
        <v>0</v>
      </c>
      <c r="BH316" s="175" t="n">
        <f aca="false">IF(N316="sníž. přenesená",J316,0)</f>
        <v>0</v>
      </c>
      <c r="BI316" s="175" t="n">
        <f aca="false">IF(N316="nulová",J316,0)</f>
        <v>0</v>
      </c>
      <c r="BJ316" s="10" t="s">
        <v>80</v>
      </c>
      <c r="BK316" s="175" t="n">
        <f aca="false">ROUND(I316*H316,2)</f>
        <v>0</v>
      </c>
      <c r="BL316" s="10" t="s">
        <v>282</v>
      </c>
      <c r="BM316" s="10" t="s">
        <v>1154</v>
      </c>
    </row>
    <row r="317" s="182" customFormat="true" ht="12" hidden="false" customHeight="false" outlineLevel="0" collapsed="false">
      <c r="B317" s="183"/>
      <c r="D317" s="176" t="s">
        <v>207</v>
      </c>
      <c r="E317" s="184"/>
      <c r="F317" s="185" t="s">
        <v>1142</v>
      </c>
      <c r="H317" s="184"/>
      <c r="L317" s="183"/>
      <c r="M317" s="186"/>
      <c r="N317" s="187"/>
      <c r="O317" s="187"/>
      <c r="P317" s="187"/>
      <c r="Q317" s="187"/>
      <c r="R317" s="187"/>
      <c r="S317" s="187"/>
      <c r="T317" s="188"/>
      <c r="AT317" s="184" t="s">
        <v>207</v>
      </c>
      <c r="AU317" s="184" t="s">
        <v>82</v>
      </c>
      <c r="AV317" s="182" t="s">
        <v>80</v>
      </c>
      <c r="AW317" s="182" t="s">
        <v>35</v>
      </c>
      <c r="AX317" s="182" t="s">
        <v>72</v>
      </c>
      <c r="AY317" s="184" t="s">
        <v>127</v>
      </c>
    </row>
    <row r="318" s="189" customFormat="true" ht="12" hidden="false" customHeight="false" outlineLevel="0" collapsed="false">
      <c r="B318" s="190"/>
      <c r="D318" s="176" t="s">
        <v>207</v>
      </c>
      <c r="E318" s="191"/>
      <c r="F318" s="192" t="s">
        <v>1155</v>
      </c>
      <c r="H318" s="193" t="n">
        <v>9.6</v>
      </c>
      <c r="L318" s="190"/>
      <c r="M318" s="194"/>
      <c r="N318" s="195"/>
      <c r="O318" s="195"/>
      <c r="P318" s="195"/>
      <c r="Q318" s="195"/>
      <c r="R318" s="195"/>
      <c r="S318" s="195"/>
      <c r="T318" s="196"/>
      <c r="AT318" s="191" t="s">
        <v>207</v>
      </c>
      <c r="AU318" s="191" t="s">
        <v>82</v>
      </c>
      <c r="AV318" s="189" t="s">
        <v>82</v>
      </c>
      <c r="AW318" s="189" t="s">
        <v>35</v>
      </c>
      <c r="AX318" s="189" t="s">
        <v>72</v>
      </c>
      <c r="AY318" s="191" t="s">
        <v>127</v>
      </c>
    </row>
    <row r="319" s="189" customFormat="true" ht="12" hidden="false" customHeight="false" outlineLevel="0" collapsed="false">
      <c r="B319" s="190"/>
      <c r="D319" s="176" t="s">
        <v>207</v>
      </c>
      <c r="E319" s="191"/>
      <c r="F319" s="192" t="s">
        <v>1156</v>
      </c>
      <c r="H319" s="193" t="n">
        <v>9.6</v>
      </c>
      <c r="L319" s="190"/>
      <c r="M319" s="194"/>
      <c r="N319" s="195"/>
      <c r="O319" s="195"/>
      <c r="P319" s="195"/>
      <c r="Q319" s="195"/>
      <c r="R319" s="195"/>
      <c r="S319" s="195"/>
      <c r="T319" s="196"/>
      <c r="AT319" s="191" t="s">
        <v>207</v>
      </c>
      <c r="AU319" s="191" t="s">
        <v>82</v>
      </c>
      <c r="AV319" s="189" t="s">
        <v>82</v>
      </c>
      <c r="AW319" s="189" t="s">
        <v>35</v>
      </c>
      <c r="AX319" s="189" t="s">
        <v>72</v>
      </c>
      <c r="AY319" s="191" t="s">
        <v>127</v>
      </c>
    </row>
    <row r="320" s="189" customFormat="true" ht="12" hidden="false" customHeight="false" outlineLevel="0" collapsed="false">
      <c r="B320" s="190"/>
      <c r="D320" s="176" t="s">
        <v>207</v>
      </c>
      <c r="E320" s="191"/>
      <c r="F320" s="192" t="s">
        <v>1157</v>
      </c>
      <c r="H320" s="193" t="n">
        <v>11.4</v>
      </c>
      <c r="L320" s="190"/>
      <c r="M320" s="194"/>
      <c r="N320" s="195"/>
      <c r="O320" s="195"/>
      <c r="P320" s="195"/>
      <c r="Q320" s="195"/>
      <c r="R320" s="195"/>
      <c r="S320" s="195"/>
      <c r="T320" s="196"/>
      <c r="AT320" s="191" t="s">
        <v>207</v>
      </c>
      <c r="AU320" s="191" t="s">
        <v>82</v>
      </c>
      <c r="AV320" s="189" t="s">
        <v>82</v>
      </c>
      <c r="AW320" s="189" t="s">
        <v>35</v>
      </c>
      <c r="AX320" s="189" t="s">
        <v>72</v>
      </c>
      <c r="AY320" s="191" t="s">
        <v>127</v>
      </c>
    </row>
    <row r="321" s="189" customFormat="true" ht="12" hidden="false" customHeight="false" outlineLevel="0" collapsed="false">
      <c r="B321" s="190"/>
      <c r="D321" s="176" t="s">
        <v>207</v>
      </c>
      <c r="E321" s="191"/>
      <c r="F321" s="192" t="s">
        <v>1158</v>
      </c>
      <c r="H321" s="193" t="n">
        <v>9.4</v>
      </c>
      <c r="L321" s="190"/>
      <c r="M321" s="194"/>
      <c r="N321" s="195"/>
      <c r="O321" s="195"/>
      <c r="P321" s="195"/>
      <c r="Q321" s="195"/>
      <c r="R321" s="195"/>
      <c r="S321" s="195"/>
      <c r="T321" s="196"/>
      <c r="AT321" s="191" t="s">
        <v>207</v>
      </c>
      <c r="AU321" s="191" t="s">
        <v>82</v>
      </c>
      <c r="AV321" s="189" t="s">
        <v>82</v>
      </c>
      <c r="AW321" s="189" t="s">
        <v>35</v>
      </c>
      <c r="AX321" s="189" t="s">
        <v>72</v>
      </c>
      <c r="AY321" s="191" t="s">
        <v>127</v>
      </c>
    </row>
    <row r="322" s="189" customFormat="true" ht="12" hidden="false" customHeight="false" outlineLevel="0" collapsed="false">
      <c r="B322" s="190"/>
      <c r="D322" s="176" t="s">
        <v>207</v>
      </c>
      <c r="E322" s="191"/>
      <c r="F322" s="192" t="s">
        <v>1159</v>
      </c>
      <c r="H322" s="193" t="n">
        <v>16</v>
      </c>
      <c r="L322" s="190"/>
      <c r="M322" s="194"/>
      <c r="N322" s="195"/>
      <c r="O322" s="195"/>
      <c r="P322" s="195"/>
      <c r="Q322" s="195"/>
      <c r="R322" s="195"/>
      <c r="S322" s="195"/>
      <c r="T322" s="196"/>
      <c r="AT322" s="191" t="s">
        <v>207</v>
      </c>
      <c r="AU322" s="191" t="s">
        <v>82</v>
      </c>
      <c r="AV322" s="189" t="s">
        <v>82</v>
      </c>
      <c r="AW322" s="189" t="s">
        <v>35</v>
      </c>
      <c r="AX322" s="189" t="s">
        <v>72</v>
      </c>
      <c r="AY322" s="191" t="s">
        <v>127</v>
      </c>
    </row>
    <row r="323" s="189" customFormat="true" ht="12" hidden="false" customHeight="false" outlineLevel="0" collapsed="false">
      <c r="B323" s="190"/>
      <c r="D323" s="176" t="s">
        <v>207</v>
      </c>
      <c r="E323" s="191"/>
      <c r="F323" s="192" t="s">
        <v>1160</v>
      </c>
      <c r="H323" s="193" t="n">
        <v>2.3</v>
      </c>
      <c r="L323" s="190"/>
      <c r="M323" s="194"/>
      <c r="N323" s="195"/>
      <c r="O323" s="195"/>
      <c r="P323" s="195"/>
      <c r="Q323" s="195"/>
      <c r="R323" s="195"/>
      <c r="S323" s="195"/>
      <c r="T323" s="196"/>
      <c r="AT323" s="191" t="s">
        <v>207</v>
      </c>
      <c r="AU323" s="191" t="s">
        <v>82</v>
      </c>
      <c r="AV323" s="189" t="s">
        <v>82</v>
      </c>
      <c r="AW323" s="189" t="s">
        <v>35</v>
      </c>
      <c r="AX323" s="189" t="s">
        <v>72</v>
      </c>
      <c r="AY323" s="191" t="s">
        <v>127</v>
      </c>
    </row>
    <row r="324" s="197" customFormat="true" ht="12" hidden="false" customHeight="false" outlineLevel="0" collapsed="false">
      <c r="B324" s="198"/>
      <c r="D324" s="176" t="s">
        <v>207</v>
      </c>
      <c r="E324" s="199"/>
      <c r="F324" s="200" t="s">
        <v>227</v>
      </c>
      <c r="H324" s="201" t="n">
        <v>58.3</v>
      </c>
      <c r="L324" s="198"/>
      <c r="M324" s="202"/>
      <c r="N324" s="203"/>
      <c r="O324" s="203"/>
      <c r="P324" s="203"/>
      <c r="Q324" s="203"/>
      <c r="R324" s="203"/>
      <c r="S324" s="203"/>
      <c r="T324" s="204"/>
      <c r="AT324" s="199" t="s">
        <v>207</v>
      </c>
      <c r="AU324" s="199" t="s">
        <v>82</v>
      </c>
      <c r="AV324" s="197" t="s">
        <v>146</v>
      </c>
      <c r="AW324" s="197" t="s">
        <v>35</v>
      </c>
      <c r="AX324" s="197" t="s">
        <v>80</v>
      </c>
      <c r="AY324" s="199" t="s">
        <v>127</v>
      </c>
    </row>
    <row r="325" s="26" customFormat="true" ht="16.5" hidden="false" customHeight="true" outlineLevel="0" collapsed="false">
      <c r="B325" s="164"/>
      <c r="C325" s="205" t="s">
        <v>601</v>
      </c>
      <c r="D325" s="205" t="s">
        <v>228</v>
      </c>
      <c r="E325" s="206" t="s">
        <v>1161</v>
      </c>
      <c r="F325" s="207" t="s">
        <v>1162</v>
      </c>
      <c r="G325" s="208" t="s">
        <v>205</v>
      </c>
      <c r="H325" s="209" t="n">
        <v>4.697</v>
      </c>
      <c r="I325" s="210"/>
      <c r="J325" s="210" t="n">
        <f aca="false">ROUND(I325*H325,2)</f>
        <v>0</v>
      </c>
      <c r="K325" s="207"/>
      <c r="L325" s="211"/>
      <c r="M325" s="212"/>
      <c r="N325" s="213" t="s">
        <v>43</v>
      </c>
      <c r="O325" s="173" t="n">
        <v>0</v>
      </c>
      <c r="P325" s="173" t="n">
        <f aca="false">O325*H325</f>
        <v>0</v>
      </c>
      <c r="Q325" s="173" t="n">
        <v>0.55</v>
      </c>
      <c r="R325" s="173" t="n">
        <f aca="false">Q325*H325</f>
        <v>2.58335</v>
      </c>
      <c r="S325" s="173" t="n">
        <v>0</v>
      </c>
      <c r="T325" s="174" t="n">
        <f aca="false">S325*H325</f>
        <v>0</v>
      </c>
      <c r="AR325" s="10" t="s">
        <v>168</v>
      </c>
      <c r="AT325" s="10" t="s">
        <v>228</v>
      </c>
      <c r="AU325" s="10" t="s">
        <v>82</v>
      </c>
      <c r="AY325" s="10" t="s">
        <v>127</v>
      </c>
      <c r="BE325" s="175" t="n">
        <f aca="false">IF(N325="základní",J325,0)</f>
        <v>0</v>
      </c>
      <c r="BF325" s="175" t="n">
        <f aca="false">IF(N325="snížená",J325,0)</f>
        <v>0</v>
      </c>
      <c r="BG325" s="175" t="n">
        <f aca="false">IF(N325="zákl. přenesená",J325,0)</f>
        <v>0</v>
      </c>
      <c r="BH325" s="175" t="n">
        <f aca="false">IF(N325="sníž. přenesená",J325,0)</f>
        <v>0</v>
      </c>
      <c r="BI325" s="175" t="n">
        <f aca="false">IF(N325="nulová",J325,0)</f>
        <v>0</v>
      </c>
      <c r="BJ325" s="10" t="s">
        <v>80</v>
      </c>
      <c r="BK325" s="175" t="n">
        <f aca="false">ROUND(I325*H325,2)</f>
        <v>0</v>
      </c>
      <c r="BL325" s="10" t="s">
        <v>146</v>
      </c>
      <c r="BM325" s="10" t="s">
        <v>1163</v>
      </c>
    </row>
    <row r="326" s="189" customFormat="true" ht="12" hidden="false" customHeight="false" outlineLevel="0" collapsed="false">
      <c r="B326" s="190"/>
      <c r="D326" s="176" t="s">
        <v>207</v>
      </c>
      <c r="E326" s="191"/>
      <c r="F326" s="192" t="s">
        <v>1164</v>
      </c>
      <c r="H326" s="193" t="n">
        <v>4.697</v>
      </c>
      <c r="L326" s="190"/>
      <c r="M326" s="194"/>
      <c r="N326" s="195"/>
      <c r="O326" s="195"/>
      <c r="P326" s="195"/>
      <c r="Q326" s="195"/>
      <c r="R326" s="195"/>
      <c r="S326" s="195"/>
      <c r="T326" s="196"/>
      <c r="AT326" s="191" t="s">
        <v>207</v>
      </c>
      <c r="AU326" s="191" t="s">
        <v>82</v>
      </c>
      <c r="AV326" s="189" t="s">
        <v>82</v>
      </c>
      <c r="AW326" s="189" t="s">
        <v>35</v>
      </c>
      <c r="AX326" s="189" t="s">
        <v>80</v>
      </c>
      <c r="AY326" s="191" t="s">
        <v>127</v>
      </c>
    </row>
    <row r="327" s="26" customFormat="true" ht="16.5" hidden="false" customHeight="true" outlineLevel="0" collapsed="false">
      <c r="B327" s="164"/>
      <c r="C327" s="165" t="s">
        <v>607</v>
      </c>
      <c r="D327" s="165" t="s">
        <v>130</v>
      </c>
      <c r="E327" s="166" t="s">
        <v>1165</v>
      </c>
      <c r="F327" s="167" t="s">
        <v>1166</v>
      </c>
      <c r="G327" s="168" t="s">
        <v>205</v>
      </c>
      <c r="H327" s="169" t="n">
        <v>4.697</v>
      </c>
      <c r="I327" s="170"/>
      <c r="J327" s="170" t="n">
        <f aca="false">ROUND(I327*H327,2)</f>
        <v>0</v>
      </c>
      <c r="K327" s="167" t="s">
        <v>134</v>
      </c>
      <c r="L327" s="27"/>
      <c r="M327" s="171"/>
      <c r="N327" s="172" t="s">
        <v>43</v>
      </c>
      <c r="O327" s="173" t="n">
        <v>0</v>
      </c>
      <c r="P327" s="173" t="n">
        <f aca="false">O327*H327</f>
        <v>0</v>
      </c>
      <c r="Q327" s="173" t="n">
        <v>0.02447</v>
      </c>
      <c r="R327" s="173" t="n">
        <f aca="false">Q327*H327</f>
        <v>0.11493559</v>
      </c>
      <c r="S327" s="173" t="n">
        <v>0</v>
      </c>
      <c r="T327" s="174" t="n">
        <f aca="false">S327*H327</f>
        <v>0</v>
      </c>
      <c r="AR327" s="10" t="s">
        <v>282</v>
      </c>
      <c r="AT327" s="10" t="s">
        <v>130</v>
      </c>
      <c r="AU327" s="10" t="s">
        <v>82</v>
      </c>
      <c r="AY327" s="10" t="s">
        <v>127</v>
      </c>
      <c r="BE327" s="175" t="n">
        <f aca="false">IF(N327="základní",J327,0)</f>
        <v>0</v>
      </c>
      <c r="BF327" s="175" t="n">
        <f aca="false">IF(N327="snížená",J327,0)</f>
        <v>0</v>
      </c>
      <c r="BG327" s="175" t="n">
        <f aca="false">IF(N327="zákl. přenesená",J327,0)</f>
        <v>0</v>
      </c>
      <c r="BH327" s="175" t="n">
        <f aca="false">IF(N327="sníž. přenesená",J327,0)</f>
        <v>0</v>
      </c>
      <c r="BI327" s="175" t="n">
        <f aca="false">IF(N327="nulová",J327,0)</f>
        <v>0</v>
      </c>
      <c r="BJ327" s="10" t="s">
        <v>80</v>
      </c>
      <c r="BK327" s="175" t="n">
        <f aca="false">ROUND(I327*H327,2)</f>
        <v>0</v>
      </c>
      <c r="BL327" s="10" t="s">
        <v>282</v>
      </c>
      <c r="BM327" s="10" t="s">
        <v>1167</v>
      </c>
    </row>
    <row r="328" s="26" customFormat="true" ht="25.5" hidden="false" customHeight="true" outlineLevel="0" collapsed="false">
      <c r="B328" s="164"/>
      <c r="C328" s="165" t="s">
        <v>612</v>
      </c>
      <c r="D328" s="165" t="s">
        <v>130</v>
      </c>
      <c r="E328" s="166" t="s">
        <v>638</v>
      </c>
      <c r="F328" s="167" t="s">
        <v>639</v>
      </c>
      <c r="G328" s="168" t="s">
        <v>279</v>
      </c>
      <c r="H328" s="169" t="n">
        <v>63.7</v>
      </c>
      <c r="I328" s="170"/>
      <c r="J328" s="170" t="n">
        <f aca="false">ROUND(I328*H328,2)</f>
        <v>0</v>
      </c>
      <c r="K328" s="167" t="s">
        <v>134</v>
      </c>
      <c r="L328" s="27"/>
      <c r="M328" s="171"/>
      <c r="N328" s="172" t="s">
        <v>43</v>
      </c>
      <c r="O328" s="173" t="n">
        <v>0.286</v>
      </c>
      <c r="P328" s="173" t="n">
        <f aca="false">O328*H328</f>
        <v>18.2182</v>
      </c>
      <c r="Q328" s="173" t="n">
        <v>0</v>
      </c>
      <c r="R328" s="173" t="n">
        <f aca="false">Q328*H328</f>
        <v>0</v>
      </c>
      <c r="S328" s="173" t="n">
        <v>0.0066</v>
      </c>
      <c r="T328" s="174" t="n">
        <f aca="false">S328*H328</f>
        <v>0.42042</v>
      </c>
      <c r="AR328" s="10" t="s">
        <v>282</v>
      </c>
      <c r="AT328" s="10" t="s">
        <v>130</v>
      </c>
      <c r="AU328" s="10" t="s">
        <v>82</v>
      </c>
      <c r="AY328" s="10" t="s">
        <v>127</v>
      </c>
      <c r="BE328" s="175" t="n">
        <f aca="false">IF(N328="základní",J328,0)</f>
        <v>0</v>
      </c>
      <c r="BF328" s="175" t="n">
        <f aca="false">IF(N328="snížená",J328,0)</f>
        <v>0</v>
      </c>
      <c r="BG328" s="175" t="n">
        <f aca="false">IF(N328="zákl. přenesená",J328,0)</f>
        <v>0</v>
      </c>
      <c r="BH328" s="175" t="n">
        <f aca="false">IF(N328="sníž. přenesená",J328,0)</f>
        <v>0</v>
      </c>
      <c r="BI328" s="175" t="n">
        <f aca="false">IF(N328="nulová",J328,0)</f>
        <v>0</v>
      </c>
      <c r="BJ328" s="10" t="s">
        <v>80</v>
      </c>
      <c r="BK328" s="175" t="n">
        <f aca="false">ROUND(I328*H328,2)</f>
        <v>0</v>
      </c>
      <c r="BL328" s="10" t="s">
        <v>282</v>
      </c>
      <c r="BM328" s="10" t="s">
        <v>1168</v>
      </c>
    </row>
    <row r="329" s="182" customFormat="true" ht="12" hidden="false" customHeight="false" outlineLevel="0" collapsed="false">
      <c r="B329" s="183"/>
      <c r="D329" s="176" t="s">
        <v>207</v>
      </c>
      <c r="E329" s="184"/>
      <c r="F329" s="185" t="s">
        <v>944</v>
      </c>
      <c r="H329" s="184"/>
      <c r="L329" s="183"/>
      <c r="M329" s="186"/>
      <c r="N329" s="187"/>
      <c r="O329" s="187"/>
      <c r="P329" s="187"/>
      <c r="Q329" s="187"/>
      <c r="R329" s="187"/>
      <c r="S329" s="187"/>
      <c r="T329" s="188"/>
      <c r="AT329" s="184" t="s">
        <v>207</v>
      </c>
      <c r="AU329" s="184" t="s">
        <v>82</v>
      </c>
      <c r="AV329" s="182" t="s">
        <v>80</v>
      </c>
      <c r="AW329" s="182" t="s">
        <v>35</v>
      </c>
      <c r="AX329" s="182" t="s">
        <v>72</v>
      </c>
      <c r="AY329" s="184" t="s">
        <v>127</v>
      </c>
    </row>
    <row r="330" s="189" customFormat="true" ht="12" hidden="false" customHeight="false" outlineLevel="0" collapsed="false">
      <c r="B330" s="190"/>
      <c r="D330" s="176" t="s">
        <v>207</v>
      </c>
      <c r="E330" s="191"/>
      <c r="F330" s="192" t="s">
        <v>1169</v>
      </c>
      <c r="H330" s="193" t="n">
        <v>50.7</v>
      </c>
      <c r="L330" s="190"/>
      <c r="M330" s="194"/>
      <c r="N330" s="195"/>
      <c r="O330" s="195"/>
      <c r="P330" s="195"/>
      <c r="Q330" s="195"/>
      <c r="R330" s="195"/>
      <c r="S330" s="195"/>
      <c r="T330" s="196"/>
      <c r="AT330" s="191" t="s">
        <v>207</v>
      </c>
      <c r="AU330" s="191" t="s">
        <v>82</v>
      </c>
      <c r="AV330" s="189" t="s">
        <v>82</v>
      </c>
      <c r="AW330" s="189" t="s">
        <v>35</v>
      </c>
      <c r="AX330" s="189" t="s">
        <v>72</v>
      </c>
      <c r="AY330" s="191" t="s">
        <v>127</v>
      </c>
    </row>
    <row r="331" s="189" customFormat="true" ht="12" hidden="false" customHeight="false" outlineLevel="0" collapsed="false">
      <c r="B331" s="190"/>
      <c r="D331" s="176" t="s">
        <v>207</v>
      </c>
      <c r="E331" s="191"/>
      <c r="F331" s="192" t="s">
        <v>1170</v>
      </c>
      <c r="H331" s="193" t="n">
        <v>13</v>
      </c>
      <c r="L331" s="190"/>
      <c r="M331" s="194"/>
      <c r="N331" s="195"/>
      <c r="O331" s="195"/>
      <c r="P331" s="195"/>
      <c r="Q331" s="195"/>
      <c r="R331" s="195"/>
      <c r="S331" s="195"/>
      <c r="T331" s="196"/>
      <c r="AT331" s="191" t="s">
        <v>207</v>
      </c>
      <c r="AU331" s="191" t="s">
        <v>82</v>
      </c>
      <c r="AV331" s="189" t="s">
        <v>82</v>
      </c>
      <c r="AW331" s="189" t="s">
        <v>35</v>
      </c>
      <c r="AX331" s="189" t="s">
        <v>72</v>
      </c>
      <c r="AY331" s="191" t="s">
        <v>127</v>
      </c>
    </row>
    <row r="332" s="197" customFormat="true" ht="12" hidden="false" customHeight="false" outlineLevel="0" collapsed="false">
      <c r="B332" s="198"/>
      <c r="D332" s="176" t="s">
        <v>207</v>
      </c>
      <c r="E332" s="199"/>
      <c r="F332" s="200" t="s">
        <v>227</v>
      </c>
      <c r="H332" s="201" t="n">
        <v>63.7</v>
      </c>
      <c r="L332" s="198"/>
      <c r="M332" s="202"/>
      <c r="N332" s="203"/>
      <c r="O332" s="203"/>
      <c r="P332" s="203"/>
      <c r="Q332" s="203"/>
      <c r="R332" s="203"/>
      <c r="S332" s="203"/>
      <c r="T332" s="204"/>
      <c r="AT332" s="199" t="s">
        <v>207</v>
      </c>
      <c r="AU332" s="199" t="s">
        <v>82</v>
      </c>
      <c r="AV332" s="197" t="s">
        <v>146</v>
      </c>
      <c r="AW332" s="197" t="s">
        <v>35</v>
      </c>
      <c r="AX332" s="197" t="s">
        <v>80</v>
      </c>
      <c r="AY332" s="199" t="s">
        <v>127</v>
      </c>
    </row>
    <row r="333" s="26" customFormat="true" ht="25.5" hidden="false" customHeight="true" outlineLevel="0" collapsed="false">
      <c r="B333" s="164"/>
      <c r="C333" s="165" t="s">
        <v>617</v>
      </c>
      <c r="D333" s="165" t="s">
        <v>130</v>
      </c>
      <c r="E333" s="166" t="s">
        <v>1171</v>
      </c>
      <c r="F333" s="167" t="s">
        <v>1172</v>
      </c>
      <c r="G333" s="168" t="s">
        <v>279</v>
      </c>
      <c r="H333" s="169" t="n">
        <v>9</v>
      </c>
      <c r="I333" s="170"/>
      <c r="J333" s="170" t="n">
        <f aca="false">ROUND(I333*H333,2)</f>
        <v>0</v>
      </c>
      <c r="K333" s="167" t="s">
        <v>134</v>
      </c>
      <c r="L333" s="27"/>
      <c r="M333" s="171"/>
      <c r="N333" s="172" t="s">
        <v>43</v>
      </c>
      <c r="O333" s="173" t="n">
        <v>0.366</v>
      </c>
      <c r="P333" s="173" t="n">
        <f aca="false">O333*H333</f>
        <v>3.294</v>
      </c>
      <c r="Q333" s="173" t="n">
        <v>0</v>
      </c>
      <c r="R333" s="173" t="n">
        <f aca="false">Q333*H333</f>
        <v>0</v>
      </c>
      <c r="S333" s="173" t="n">
        <v>0.01232</v>
      </c>
      <c r="T333" s="174" t="n">
        <f aca="false">S333*H333</f>
        <v>0.11088</v>
      </c>
      <c r="AR333" s="10" t="s">
        <v>282</v>
      </c>
      <c r="AT333" s="10" t="s">
        <v>130</v>
      </c>
      <c r="AU333" s="10" t="s">
        <v>82</v>
      </c>
      <c r="AY333" s="10" t="s">
        <v>127</v>
      </c>
      <c r="BE333" s="175" t="n">
        <f aca="false">IF(N333="základní",J333,0)</f>
        <v>0</v>
      </c>
      <c r="BF333" s="175" t="n">
        <f aca="false">IF(N333="snížená",J333,0)</f>
        <v>0</v>
      </c>
      <c r="BG333" s="175" t="n">
        <f aca="false">IF(N333="zákl. přenesená",J333,0)</f>
        <v>0</v>
      </c>
      <c r="BH333" s="175" t="n">
        <f aca="false">IF(N333="sníž. přenesená",J333,0)</f>
        <v>0</v>
      </c>
      <c r="BI333" s="175" t="n">
        <f aca="false">IF(N333="nulová",J333,0)</f>
        <v>0</v>
      </c>
      <c r="BJ333" s="10" t="s">
        <v>80</v>
      </c>
      <c r="BK333" s="175" t="n">
        <f aca="false">ROUND(I333*H333,2)</f>
        <v>0</v>
      </c>
      <c r="BL333" s="10" t="s">
        <v>282</v>
      </c>
      <c r="BM333" s="10" t="s">
        <v>1173</v>
      </c>
    </row>
    <row r="334" s="182" customFormat="true" ht="12" hidden="false" customHeight="false" outlineLevel="0" collapsed="false">
      <c r="B334" s="183"/>
      <c r="D334" s="176" t="s">
        <v>207</v>
      </c>
      <c r="E334" s="184"/>
      <c r="F334" s="185" t="s">
        <v>944</v>
      </c>
      <c r="H334" s="184"/>
      <c r="L334" s="183"/>
      <c r="M334" s="186"/>
      <c r="N334" s="187"/>
      <c r="O334" s="187"/>
      <c r="P334" s="187"/>
      <c r="Q334" s="187"/>
      <c r="R334" s="187"/>
      <c r="S334" s="187"/>
      <c r="T334" s="188"/>
      <c r="AT334" s="184" t="s">
        <v>207</v>
      </c>
      <c r="AU334" s="184" t="s">
        <v>82</v>
      </c>
      <c r="AV334" s="182" t="s">
        <v>80</v>
      </c>
      <c r="AW334" s="182" t="s">
        <v>35</v>
      </c>
      <c r="AX334" s="182" t="s">
        <v>72</v>
      </c>
      <c r="AY334" s="184" t="s">
        <v>127</v>
      </c>
    </row>
    <row r="335" s="189" customFormat="true" ht="12" hidden="false" customHeight="false" outlineLevel="0" collapsed="false">
      <c r="B335" s="190"/>
      <c r="D335" s="176" t="s">
        <v>207</v>
      </c>
      <c r="E335" s="191"/>
      <c r="F335" s="192" t="s">
        <v>1174</v>
      </c>
      <c r="H335" s="193" t="n">
        <v>9</v>
      </c>
      <c r="L335" s="190"/>
      <c r="M335" s="194"/>
      <c r="N335" s="195"/>
      <c r="O335" s="195"/>
      <c r="P335" s="195"/>
      <c r="Q335" s="195"/>
      <c r="R335" s="195"/>
      <c r="S335" s="195"/>
      <c r="T335" s="196"/>
      <c r="AT335" s="191" t="s">
        <v>207</v>
      </c>
      <c r="AU335" s="191" t="s">
        <v>82</v>
      </c>
      <c r="AV335" s="189" t="s">
        <v>82</v>
      </c>
      <c r="AW335" s="189" t="s">
        <v>35</v>
      </c>
      <c r="AX335" s="189" t="s">
        <v>72</v>
      </c>
      <c r="AY335" s="191" t="s">
        <v>127</v>
      </c>
    </row>
    <row r="336" s="197" customFormat="true" ht="12" hidden="false" customHeight="false" outlineLevel="0" collapsed="false">
      <c r="B336" s="198"/>
      <c r="D336" s="176" t="s">
        <v>207</v>
      </c>
      <c r="E336" s="199"/>
      <c r="F336" s="200" t="s">
        <v>227</v>
      </c>
      <c r="H336" s="201" t="n">
        <v>9</v>
      </c>
      <c r="L336" s="198"/>
      <c r="M336" s="202"/>
      <c r="N336" s="203"/>
      <c r="O336" s="203"/>
      <c r="P336" s="203"/>
      <c r="Q336" s="203"/>
      <c r="R336" s="203"/>
      <c r="S336" s="203"/>
      <c r="T336" s="204"/>
      <c r="AT336" s="199" t="s">
        <v>207</v>
      </c>
      <c r="AU336" s="199" t="s">
        <v>82</v>
      </c>
      <c r="AV336" s="197" t="s">
        <v>146</v>
      </c>
      <c r="AW336" s="197" t="s">
        <v>35</v>
      </c>
      <c r="AX336" s="197" t="s">
        <v>80</v>
      </c>
      <c r="AY336" s="199" t="s">
        <v>127</v>
      </c>
    </row>
    <row r="337" s="26" customFormat="true" ht="25.5" hidden="false" customHeight="true" outlineLevel="0" collapsed="false">
      <c r="B337" s="164"/>
      <c r="C337" s="165" t="s">
        <v>622</v>
      </c>
      <c r="D337" s="165" t="s">
        <v>130</v>
      </c>
      <c r="E337" s="166" t="s">
        <v>646</v>
      </c>
      <c r="F337" s="167" t="s">
        <v>647</v>
      </c>
      <c r="G337" s="168" t="s">
        <v>279</v>
      </c>
      <c r="H337" s="169" t="n">
        <v>56</v>
      </c>
      <c r="I337" s="170"/>
      <c r="J337" s="170" t="n">
        <f aca="false">ROUND(I337*H337,2)</f>
        <v>0</v>
      </c>
      <c r="K337" s="167" t="s">
        <v>134</v>
      </c>
      <c r="L337" s="27"/>
      <c r="M337" s="171"/>
      <c r="N337" s="172" t="s">
        <v>43</v>
      </c>
      <c r="O337" s="173" t="n">
        <v>0.306</v>
      </c>
      <c r="P337" s="173" t="n">
        <f aca="false">O337*H337</f>
        <v>17.136</v>
      </c>
      <c r="Q337" s="173" t="n">
        <v>0</v>
      </c>
      <c r="R337" s="173" t="n">
        <f aca="false">Q337*H337</f>
        <v>0</v>
      </c>
      <c r="S337" s="173" t="n">
        <v>0.01232</v>
      </c>
      <c r="T337" s="174" t="n">
        <f aca="false">S337*H337</f>
        <v>0.68992</v>
      </c>
      <c r="AR337" s="10" t="s">
        <v>282</v>
      </c>
      <c r="AT337" s="10" t="s">
        <v>130</v>
      </c>
      <c r="AU337" s="10" t="s">
        <v>82</v>
      </c>
      <c r="AY337" s="10" t="s">
        <v>127</v>
      </c>
      <c r="BE337" s="175" t="n">
        <f aca="false">IF(N337="základní",J337,0)</f>
        <v>0</v>
      </c>
      <c r="BF337" s="175" t="n">
        <f aca="false">IF(N337="snížená",J337,0)</f>
        <v>0</v>
      </c>
      <c r="BG337" s="175" t="n">
        <f aca="false">IF(N337="zákl. přenesená",J337,0)</f>
        <v>0</v>
      </c>
      <c r="BH337" s="175" t="n">
        <f aca="false">IF(N337="sníž. přenesená",J337,0)</f>
        <v>0</v>
      </c>
      <c r="BI337" s="175" t="n">
        <f aca="false">IF(N337="nulová",J337,0)</f>
        <v>0</v>
      </c>
      <c r="BJ337" s="10" t="s">
        <v>80</v>
      </c>
      <c r="BK337" s="175" t="n">
        <f aca="false">ROUND(I337*H337,2)</f>
        <v>0</v>
      </c>
      <c r="BL337" s="10" t="s">
        <v>282</v>
      </c>
      <c r="BM337" s="10" t="s">
        <v>1175</v>
      </c>
    </row>
    <row r="338" s="182" customFormat="true" ht="12" hidden="false" customHeight="false" outlineLevel="0" collapsed="false">
      <c r="B338" s="183"/>
      <c r="D338" s="176" t="s">
        <v>207</v>
      </c>
      <c r="E338" s="184"/>
      <c r="F338" s="185" t="s">
        <v>944</v>
      </c>
      <c r="H338" s="184"/>
      <c r="L338" s="183"/>
      <c r="M338" s="186"/>
      <c r="N338" s="187"/>
      <c r="O338" s="187"/>
      <c r="P338" s="187"/>
      <c r="Q338" s="187"/>
      <c r="R338" s="187"/>
      <c r="S338" s="187"/>
      <c r="T338" s="188"/>
      <c r="AT338" s="184" t="s">
        <v>207</v>
      </c>
      <c r="AU338" s="184" t="s">
        <v>82</v>
      </c>
      <c r="AV338" s="182" t="s">
        <v>80</v>
      </c>
      <c r="AW338" s="182" t="s">
        <v>35</v>
      </c>
      <c r="AX338" s="182" t="s">
        <v>72</v>
      </c>
      <c r="AY338" s="184" t="s">
        <v>127</v>
      </c>
    </row>
    <row r="339" s="189" customFormat="true" ht="12" hidden="false" customHeight="false" outlineLevel="0" collapsed="false">
      <c r="B339" s="190"/>
      <c r="D339" s="176" t="s">
        <v>207</v>
      </c>
      <c r="E339" s="191"/>
      <c r="F339" s="192" t="s">
        <v>1176</v>
      </c>
      <c r="H339" s="193" t="n">
        <v>56</v>
      </c>
      <c r="L339" s="190"/>
      <c r="M339" s="194"/>
      <c r="N339" s="195"/>
      <c r="O339" s="195"/>
      <c r="P339" s="195"/>
      <c r="Q339" s="195"/>
      <c r="R339" s="195"/>
      <c r="S339" s="195"/>
      <c r="T339" s="196"/>
      <c r="AT339" s="191" t="s">
        <v>207</v>
      </c>
      <c r="AU339" s="191" t="s">
        <v>82</v>
      </c>
      <c r="AV339" s="189" t="s">
        <v>82</v>
      </c>
      <c r="AW339" s="189" t="s">
        <v>35</v>
      </c>
      <c r="AX339" s="189" t="s">
        <v>72</v>
      </c>
      <c r="AY339" s="191" t="s">
        <v>127</v>
      </c>
    </row>
    <row r="340" s="197" customFormat="true" ht="12" hidden="false" customHeight="false" outlineLevel="0" collapsed="false">
      <c r="B340" s="198"/>
      <c r="D340" s="176" t="s">
        <v>207</v>
      </c>
      <c r="E340" s="199"/>
      <c r="F340" s="200" t="s">
        <v>227</v>
      </c>
      <c r="H340" s="201" t="n">
        <v>56</v>
      </c>
      <c r="L340" s="198"/>
      <c r="M340" s="202"/>
      <c r="N340" s="203"/>
      <c r="O340" s="203"/>
      <c r="P340" s="203"/>
      <c r="Q340" s="203"/>
      <c r="R340" s="203"/>
      <c r="S340" s="203"/>
      <c r="T340" s="204"/>
      <c r="AT340" s="199" t="s">
        <v>207</v>
      </c>
      <c r="AU340" s="199" t="s">
        <v>82</v>
      </c>
      <c r="AV340" s="197" t="s">
        <v>146</v>
      </c>
      <c r="AW340" s="197" t="s">
        <v>35</v>
      </c>
      <c r="AX340" s="197" t="s">
        <v>80</v>
      </c>
      <c r="AY340" s="199" t="s">
        <v>127</v>
      </c>
    </row>
    <row r="341" s="26" customFormat="true" ht="25.5" hidden="false" customHeight="true" outlineLevel="0" collapsed="false">
      <c r="B341" s="164"/>
      <c r="C341" s="165" t="s">
        <v>627</v>
      </c>
      <c r="D341" s="165" t="s">
        <v>130</v>
      </c>
      <c r="E341" s="166" t="s">
        <v>1177</v>
      </c>
      <c r="F341" s="167" t="s">
        <v>1178</v>
      </c>
      <c r="G341" s="168" t="s">
        <v>279</v>
      </c>
      <c r="H341" s="169" t="n">
        <v>11.3</v>
      </c>
      <c r="I341" s="170"/>
      <c r="J341" s="170" t="n">
        <f aca="false">ROUND(I341*H341,2)</f>
        <v>0</v>
      </c>
      <c r="K341" s="167" t="s">
        <v>134</v>
      </c>
      <c r="L341" s="27"/>
      <c r="M341" s="171"/>
      <c r="N341" s="172" t="s">
        <v>43</v>
      </c>
      <c r="O341" s="173" t="n">
        <v>0.456</v>
      </c>
      <c r="P341" s="173" t="n">
        <f aca="false">O341*H341</f>
        <v>5.1528</v>
      </c>
      <c r="Q341" s="173" t="n">
        <v>0</v>
      </c>
      <c r="R341" s="173" t="n">
        <f aca="false">Q341*H341</f>
        <v>0</v>
      </c>
      <c r="S341" s="173" t="n">
        <v>0.01584</v>
      </c>
      <c r="T341" s="174" t="n">
        <f aca="false">S341*H341</f>
        <v>0.178992</v>
      </c>
      <c r="AR341" s="10" t="s">
        <v>282</v>
      </c>
      <c r="AT341" s="10" t="s">
        <v>130</v>
      </c>
      <c r="AU341" s="10" t="s">
        <v>82</v>
      </c>
      <c r="AY341" s="10" t="s">
        <v>127</v>
      </c>
      <c r="BE341" s="175" t="n">
        <f aca="false">IF(N341="základní",J341,0)</f>
        <v>0</v>
      </c>
      <c r="BF341" s="175" t="n">
        <f aca="false">IF(N341="snížená",J341,0)</f>
        <v>0</v>
      </c>
      <c r="BG341" s="175" t="n">
        <f aca="false">IF(N341="zákl. přenesená",J341,0)</f>
        <v>0</v>
      </c>
      <c r="BH341" s="175" t="n">
        <f aca="false">IF(N341="sníž. přenesená",J341,0)</f>
        <v>0</v>
      </c>
      <c r="BI341" s="175" t="n">
        <f aca="false">IF(N341="nulová",J341,0)</f>
        <v>0</v>
      </c>
      <c r="BJ341" s="10" t="s">
        <v>80</v>
      </c>
      <c r="BK341" s="175" t="n">
        <f aca="false">ROUND(I341*H341,2)</f>
        <v>0</v>
      </c>
      <c r="BL341" s="10" t="s">
        <v>282</v>
      </c>
      <c r="BM341" s="10" t="s">
        <v>1179</v>
      </c>
    </row>
    <row r="342" s="182" customFormat="true" ht="12" hidden="false" customHeight="false" outlineLevel="0" collapsed="false">
      <c r="B342" s="183"/>
      <c r="D342" s="176" t="s">
        <v>207</v>
      </c>
      <c r="E342" s="184"/>
      <c r="F342" s="185" t="s">
        <v>944</v>
      </c>
      <c r="H342" s="184"/>
      <c r="L342" s="183"/>
      <c r="M342" s="186"/>
      <c r="N342" s="187"/>
      <c r="O342" s="187"/>
      <c r="P342" s="187"/>
      <c r="Q342" s="187"/>
      <c r="R342" s="187"/>
      <c r="S342" s="187"/>
      <c r="T342" s="188"/>
      <c r="AT342" s="184" t="s">
        <v>207</v>
      </c>
      <c r="AU342" s="184" t="s">
        <v>82</v>
      </c>
      <c r="AV342" s="182" t="s">
        <v>80</v>
      </c>
      <c r="AW342" s="182" t="s">
        <v>35</v>
      </c>
      <c r="AX342" s="182" t="s">
        <v>72</v>
      </c>
      <c r="AY342" s="184" t="s">
        <v>127</v>
      </c>
    </row>
    <row r="343" s="189" customFormat="true" ht="12" hidden="false" customHeight="false" outlineLevel="0" collapsed="false">
      <c r="B343" s="190"/>
      <c r="D343" s="176" t="s">
        <v>207</v>
      </c>
      <c r="E343" s="191"/>
      <c r="F343" s="192" t="s">
        <v>1180</v>
      </c>
      <c r="H343" s="193" t="n">
        <v>2</v>
      </c>
      <c r="L343" s="190"/>
      <c r="M343" s="194"/>
      <c r="N343" s="195"/>
      <c r="O343" s="195"/>
      <c r="P343" s="195"/>
      <c r="Q343" s="195"/>
      <c r="R343" s="195"/>
      <c r="S343" s="195"/>
      <c r="T343" s="196"/>
      <c r="AT343" s="191" t="s">
        <v>207</v>
      </c>
      <c r="AU343" s="191" t="s">
        <v>82</v>
      </c>
      <c r="AV343" s="189" t="s">
        <v>82</v>
      </c>
      <c r="AW343" s="189" t="s">
        <v>35</v>
      </c>
      <c r="AX343" s="189" t="s">
        <v>72</v>
      </c>
      <c r="AY343" s="191" t="s">
        <v>127</v>
      </c>
    </row>
    <row r="344" s="189" customFormat="true" ht="12" hidden="false" customHeight="false" outlineLevel="0" collapsed="false">
      <c r="B344" s="190"/>
      <c r="D344" s="176" t="s">
        <v>207</v>
      </c>
      <c r="E344" s="191"/>
      <c r="F344" s="192" t="s">
        <v>1181</v>
      </c>
      <c r="H344" s="193" t="n">
        <v>2</v>
      </c>
      <c r="L344" s="190"/>
      <c r="M344" s="194"/>
      <c r="N344" s="195"/>
      <c r="O344" s="195"/>
      <c r="P344" s="195"/>
      <c r="Q344" s="195"/>
      <c r="R344" s="195"/>
      <c r="S344" s="195"/>
      <c r="T344" s="196"/>
      <c r="AT344" s="191" t="s">
        <v>207</v>
      </c>
      <c r="AU344" s="191" t="s">
        <v>82</v>
      </c>
      <c r="AV344" s="189" t="s">
        <v>82</v>
      </c>
      <c r="AW344" s="189" t="s">
        <v>35</v>
      </c>
      <c r="AX344" s="189" t="s">
        <v>72</v>
      </c>
      <c r="AY344" s="191" t="s">
        <v>127</v>
      </c>
    </row>
    <row r="345" s="189" customFormat="true" ht="12" hidden="false" customHeight="false" outlineLevel="0" collapsed="false">
      <c r="B345" s="190"/>
      <c r="D345" s="176" t="s">
        <v>207</v>
      </c>
      <c r="E345" s="191"/>
      <c r="F345" s="192" t="s">
        <v>1182</v>
      </c>
      <c r="H345" s="193" t="n">
        <v>2.3</v>
      </c>
      <c r="L345" s="190"/>
      <c r="M345" s="194"/>
      <c r="N345" s="195"/>
      <c r="O345" s="195"/>
      <c r="P345" s="195"/>
      <c r="Q345" s="195"/>
      <c r="R345" s="195"/>
      <c r="S345" s="195"/>
      <c r="T345" s="196"/>
      <c r="AT345" s="191" t="s">
        <v>207</v>
      </c>
      <c r="AU345" s="191" t="s">
        <v>82</v>
      </c>
      <c r="AV345" s="189" t="s">
        <v>82</v>
      </c>
      <c r="AW345" s="189" t="s">
        <v>35</v>
      </c>
      <c r="AX345" s="189" t="s">
        <v>72</v>
      </c>
      <c r="AY345" s="191" t="s">
        <v>127</v>
      </c>
    </row>
    <row r="346" s="189" customFormat="true" ht="12" hidden="false" customHeight="false" outlineLevel="0" collapsed="false">
      <c r="B346" s="190"/>
      <c r="D346" s="176" t="s">
        <v>207</v>
      </c>
      <c r="E346" s="191"/>
      <c r="F346" s="192" t="s">
        <v>1183</v>
      </c>
      <c r="H346" s="193" t="n">
        <v>2.5</v>
      </c>
      <c r="L346" s="190"/>
      <c r="M346" s="194"/>
      <c r="N346" s="195"/>
      <c r="O346" s="195"/>
      <c r="P346" s="195"/>
      <c r="Q346" s="195"/>
      <c r="R346" s="195"/>
      <c r="S346" s="195"/>
      <c r="T346" s="196"/>
      <c r="AT346" s="191" t="s">
        <v>207</v>
      </c>
      <c r="AU346" s="191" t="s">
        <v>82</v>
      </c>
      <c r="AV346" s="189" t="s">
        <v>82</v>
      </c>
      <c r="AW346" s="189" t="s">
        <v>35</v>
      </c>
      <c r="AX346" s="189" t="s">
        <v>72</v>
      </c>
      <c r="AY346" s="191" t="s">
        <v>127</v>
      </c>
    </row>
    <row r="347" s="189" customFormat="true" ht="12" hidden="false" customHeight="false" outlineLevel="0" collapsed="false">
      <c r="B347" s="190"/>
      <c r="D347" s="176" t="s">
        <v>207</v>
      </c>
      <c r="E347" s="191"/>
      <c r="F347" s="192" t="s">
        <v>1184</v>
      </c>
      <c r="H347" s="193" t="n">
        <v>2.5</v>
      </c>
      <c r="L347" s="190"/>
      <c r="M347" s="194"/>
      <c r="N347" s="195"/>
      <c r="O347" s="195"/>
      <c r="P347" s="195"/>
      <c r="Q347" s="195"/>
      <c r="R347" s="195"/>
      <c r="S347" s="195"/>
      <c r="T347" s="196"/>
      <c r="AT347" s="191" t="s">
        <v>207</v>
      </c>
      <c r="AU347" s="191" t="s">
        <v>82</v>
      </c>
      <c r="AV347" s="189" t="s">
        <v>82</v>
      </c>
      <c r="AW347" s="189" t="s">
        <v>35</v>
      </c>
      <c r="AX347" s="189" t="s">
        <v>72</v>
      </c>
      <c r="AY347" s="191" t="s">
        <v>127</v>
      </c>
    </row>
    <row r="348" s="197" customFormat="true" ht="12" hidden="false" customHeight="false" outlineLevel="0" collapsed="false">
      <c r="B348" s="198"/>
      <c r="D348" s="176" t="s">
        <v>207</v>
      </c>
      <c r="E348" s="199"/>
      <c r="F348" s="200" t="s">
        <v>227</v>
      </c>
      <c r="H348" s="201" t="n">
        <v>11.3</v>
      </c>
      <c r="L348" s="198"/>
      <c r="M348" s="202"/>
      <c r="N348" s="203"/>
      <c r="O348" s="203"/>
      <c r="P348" s="203"/>
      <c r="Q348" s="203"/>
      <c r="R348" s="203"/>
      <c r="S348" s="203"/>
      <c r="T348" s="204"/>
      <c r="AT348" s="199" t="s">
        <v>207</v>
      </c>
      <c r="AU348" s="199" t="s">
        <v>82</v>
      </c>
      <c r="AV348" s="197" t="s">
        <v>146</v>
      </c>
      <c r="AW348" s="197" t="s">
        <v>35</v>
      </c>
      <c r="AX348" s="197" t="s">
        <v>80</v>
      </c>
      <c r="AY348" s="199" t="s">
        <v>127</v>
      </c>
    </row>
    <row r="349" s="26" customFormat="true" ht="25.5" hidden="false" customHeight="true" outlineLevel="0" collapsed="false">
      <c r="B349" s="164"/>
      <c r="C349" s="165" t="s">
        <v>632</v>
      </c>
      <c r="D349" s="165" t="s">
        <v>130</v>
      </c>
      <c r="E349" s="166" t="s">
        <v>1185</v>
      </c>
      <c r="F349" s="167" t="s">
        <v>1186</v>
      </c>
      <c r="G349" s="168" t="s">
        <v>279</v>
      </c>
      <c r="H349" s="169" t="n">
        <v>5.8</v>
      </c>
      <c r="I349" s="170"/>
      <c r="J349" s="170" t="n">
        <f aca="false">ROUND(I349*H349,2)</f>
        <v>0</v>
      </c>
      <c r="K349" s="167" t="s">
        <v>134</v>
      </c>
      <c r="L349" s="27"/>
      <c r="M349" s="171"/>
      <c r="N349" s="172" t="s">
        <v>43</v>
      </c>
      <c r="O349" s="173" t="n">
        <v>0.366</v>
      </c>
      <c r="P349" s="173" t="n">
        <f aca="false">O349*H349</f>
        <v>2.1228</v>
      </c>
      <c r="Q349" s="173" t="n">
        <v>0</v>
      </c>
      <c r="R349" s="173" t="n">
        <f aca="false">Q349*H349</f>
        <v>0</v>
      </c>
      <c r="S349" s="173" t="n">
        <v>0.01584</v>
      </c>
      <c r="T349" s="174" t="n">
        <f aca="false">S349*H349</f>
        <v>0.091872</v>
      </c>
      <c r="AR349" s="10" t="s">
        <v>282</v>
      </c>
      <c r="AT349" s="10" t="s">
        <v>130</v>
      </c>
      <c r="AU349" s="10" t="s">
        <v>82</v>
      </c>
      <c r="AY349" s="10" t="s">
        <v>127</v>
      </c>
      <c r="BE349" s="175" t="n">
        <f aca="false">IF(N349="základní",J349,0)</f>
        <v>0</v>
      </c>
      <c r="BF349" s="175" t="n">
        <f aca="false">IF(N349="snížená",J349,0)</f>
        <v>0</v>
      </c>
      <c r="BG349" s="175" t="n">
        <f aca="false">IF(N349="zákl. přenesená",J349,0)</f>
        <v>0</v>
      </c>
      <c r="BH349" s="175" t="n">
        <f aca="false">IF(N349="sníž. přenesená",J349,0)</f>
        <v>0</v>
      </c>
      <c r="BI349" s="175" t="n">
        <f aca="false">IF(N349="nulová",J349,0)</f>
        <v>0</v>
      </c>
      <c r="BJ349" s="10" t="s">
        <v>80</v>
      </c>
      <c r="BK349" s="175" t="n">
        <f aca="false">ROUND(I349*H349,2)</f>
        <v>0</v>
      </c>
      <c r="BL349" s="10" t="s">
        <v>282</v>
      </c>
      <c r="BM349" s="10" t="s">
        <v>1187</v>
      </c>
    </row>
    <row r="350" s="182" customFormat="true" ht="12" hidden="false" customHeight="false" outlineLevel="0" collapsed="false">
      <c r="B350" s="183"/>
      <c r="D350" s="176" t="s">
        <v>207</v>
      </c>
      <c r="E350" s="184"/>
      <c r="F350" s="185" t="s">
        <v>944</v>
      </c>
      <c r="H350" s="184"/>
      <c r="L350" s="183"/>
      <c r="M350" s="186"/>
      <c r="N350" s="187"/>
      <c r="O350" s="187"/>
      <c r="P350" s="187"/>
      <c r="Q350" s="187"/>
      <c r="R350" s="187"/>
      <c r="S350" s="187"/>
      <c r="T350" s="188"/>
      <c r="AT350" s="184" t="s">
        <v>207</v>
      </c>
      <c r="AU350" s="184" t="s">
        <v>82</v>
      </c>
      <c r="AV350" s="182" t="s">
        <v>80</v>
      </c>
      <c r="AW350" s="182" t="s">
        <v>35</v>
      </c>
      <c r="AX350" s="182" t="s">
        <v>72</v>
      </c>
      <c r="AY350" s="184" t="s">
        <v>127</v>
      </c>
    </row>
    <row r="351" s="189" customFormat="true" ht="12" hidden="false" customHeight="false" outlineLevel="0" collapsed="false">
      <c r="B351" s="190"/>
      <c r="D351" s="176" t="s">
        <v>207</v>
      </c>
      <c r="E351" s="191"/>
      <c r="F351" s="192" t="s">
        <v>1188</v>
      </c>
      <c r="H351" s="193" t="n">
        <v>5.8</v>
      </c>
      <c r="L351" s="190"/>
      <c r="M351" s="194"/>
      <c r="N351" s="195"/>
      <c r="O351" s="195"/>
      <c r="P351" s="195"/>
      <c r="Q351" s="195"/>
      <c r="R351" s="195"/>
      <c r="S351" s="195"/>
      <c r="T351" s="196"/>
      <c r="AT351" s="191" t="s">
        <v>207</v>
      </c>
      <c r="AU351" s="191" t="s">
        <v>82</v>
      </c>
      <c r="AV351" s="189" t="s">
        <v>82</v>
      </c>
      <c r="AW351" s="189" t="s">
        <v>35</v>
      </c>
      <c r="AX351" s="189" t="s">
        <v>72</v>
      </c>
      <c r="AY351" s="191" t="s">
        <v>127</v>
      </c>
    </row>
    <row r="352" s="197" customFormat="true" ht="12" hidden="false" customHeight="false" outlineLevel="0" collapsed="false">
      <c r="B352" s="198"/>
      <c r="D352" s="176" t="s">
        <v>207</v>
      </c>
      <c r="E352" s="199"/>
      <c r="F352" s="200" t="s">
        <v>227</v>
      </c>
      <c r="H352" s="201" t="n">
        <v>5.8</v>
      </c>
      <c r="L352" s="198"/>
      <c r="M352" s="202"/>
      <c r="N352" s="203"/>
      <c r="O352" s="203"/>
      <c r="P352" s="203"/>
      <c r="Q352" s="203"/>
      <c r="R352" s="203"/>
      <c r="S352" s="203"/>
      <c r="T352" s="204"/>
      <c r="AT352" s="199" t="s">
        <v>207</v>
      </c>
      <c r="AU352" s="199" t="s">
        <v>82</v>
      </c>
      <c r="AV352" s="197" t="s">
        <v>146</v>
      </c>
      <c r="AW352" s="197" t="s">
        <v>35</v>
      </c>
      <c r="AX352" s="197" t="s">
        <v>80</v>
      </c>
      <c r="AY352" s="199" t="s">
        <v>127</v>
      </c>
    </row>
    <row r="353" s="26" customFormat="true" ht="25.5" hidden="false" customHeight="true" outlineLevel="0" collapsed="false">
      <c r="B353" s="164"/>
      <c r="C353" s="165" t="s">
        <v>637</v>
      </c>
      <c r="D353" s="165" t="s">
        <v>130</v>
      </c>
      <c r="E353" s="166" t="s">
        <v>653</v>
      </c>
      <c r="F353" s="167" t="s">
        <v>654</v>
      </c>
      <c r="G353" s="168" t="s">
        <v>279</v>
      </c>
      <c r="H353" s="169" t="n">
        <v>11.8</v>
      </c>
      <c r="I353" s="170"/>
      <c r="J353" s="170" t="n">
        <f aca="false">ROUND(I353*H353,2)</f>
        <v>0</v>
      </c>
      <c r="K353" s="167" t="s">
        <v>134</v>
      </c>
      <c r="L353" s="27"/>
      <c r="M353" s="171"/>
      <c r="N353" s="172" t="s">
        <v>43</v>
      </c>
      <c r="O353" s="173" t="n">
        <v>0.506</v>
      </c>
      <c r="P353" s="173" t="n">
        <f aca="false">O353*H353</f>
        <v>5.9708</v>
      </c>
      <c r="Q353" s="173" t="n">
        <v>0</v>
      </c>
      <c r="R353" s="173" t="n">
        <f aca="false">Q353*H353</f>
        <v>0</v>
      </c>
      <c r="S353" s="173" t="n">
        <v>0.02475</v>
      </c>
      <c r="T353" s="174" t="n">
        <f aca="false">S353*H353</f>
        <v>0.29205</v>
      </c>
      <c r="AR353" s="10" t="s">
        <v>282</v>
      </c>
      <c r="AT353" s="10" t="s">
        <v>130</v>
      </c>
      <c r="AU353" s="10" t="s">
        <v>82</v>
      </c>
      <c r="AY353" s="10" t="s">
        <v>127</v>
      </c>
      <c r="BE353" s="175" t="n">
        <f aca="false">IF(N353="základní",J353,0)</f>
        <v>0</v>
      </c>
      <c r="BF353" s="175" t="n">
        <f aca="false">IF(N353="snížená",J353,0)</f>
        <v>0</v>
      </c>
      <c r="BG353" s="175" t="n">
        <f aca="false">IF(N353="zákl. přenesená",J353,0)</f>
        <v>0</v>
      </c>
      <c r="BH353" s="175" t="n">
        <f aca="false">IF(N353="sníž. přenesená",J353,0)</f>
        <v>0</v>
      </c>
      <c r="BI353" s="175" t="n">
        <f aca="false">IF(N353="nulová",J353,0)</f>
        <v>0</v>
      </c>
      <c r="BJ353" s="10" t="s">
        <v>80</v>
      </c>
      <c r="BK353" s="175" t="n">
        <f aca="false">ROUND(I353*H353,2)</f>
        <v>0</v>
      </c>
      <c r="BL353" s="10" t="s">
        <v>282</v>
      </c>
      <c r="BM353" s="10" t="s">
        <v>1189</v>
      </c>
    </row>
    <row r="354" s="182" customFormat="true" ht="12" hidden="false" customHeight="false" outlineLevel="0" collapsed="false">
      <c r="B354" s="183"/>
      <c r="D354" s="176" t="s">
        <v>207</v>
      </c>
      <c r="E354" s="184"/>
      <c r="F354" s="185" t="s">
        <v>944</v>
      </c>
      <c r="H354" s="184"/>
      <c r="L354" s="183"/>
      <c r="M354" s="186"/>
      <c r="N354" s="187"/>
      <c r="O354" s="187"/>
      <c r="P354" s="187"/>
      <c r="Q354" s="187"/>
      <c r="R354" s="187"/>
      <c r="S354" s="187"/>
      <c r="T354" s="188"/>
      <c r="AT354" s="184" t="s">
        <v>207</v>
      </c>
      <c r="AU354" s="184" t="s">
        <v>82</v>
      </c>
      <c r="AV354" s="182" t="s">
        <v>80</v>
      </c>
      <c r="AW354" s="182" t="s">
        <v>35</v>
      </c>
      <c r="AX354" s="182" t="s">
        <v>72</v>
      </c>
      <c r="AY354" s="184" t="s">
        <v>127</v>
      </c>
    </row>
    <row r="355" s="189" customFormat="true" ht="12" hidden="false" customHeight="false" outlineLevel="0" collapsed="false">
      <c r="B355" s="190"/>
      <c r="D355" s="176" t="s">
        <v>207</v>
      </c>
      <c r="E355" s="191"/>
      <c r="F355" s="192" t="s">
        <v>1190</v>
      </c>
      <c r="H355" s="193" t="n">
        <v>1.8</v>
      </c>
      <c r="L355" s="190"/>
      <c r="M355" s="194"/>
      <c r="N355" s="195"/>
      <c r="O355" s="195"/>
      <c r="P355" s="195"/>
      <c r="Q355" s="195"/>
      <c r="R355" s="195"/>
      <c r="S355" s="195"/>
      <c r="T355" s="196"/>
      <c r="AT355" s="191" t="s">
        <v>207</v>
      </c>
      <c r="AU355" s="191" t="s">
        <v>82</v>
      </c>
      <c r="AV355" s="189" t="s">
        <v>82</v>
      </c>
      <c r="AW355" s="189" t="s">
        <v>35</v>
      </c>
      <c r="AX355" s="189" t="s">
        <v>72</v>
      </c>
      <c r="AY355" s="191" t="s">
        <v>127</v>
      </c>
    </row>
    <row r="356" s="189" customFormat="true" ht="12" hidden="false" customHeight="false" outlineLevel="0" collapsed="false">
      <c r="B356" s="190"/>
      <c r="D356" s="176" t="s">
        <v>207</v>
      </c>
      <c r="E356" s="191"/>
      <c r="F356" s="192" t="s">
        <v>1191</v>
      </c>
      <c r="H356" s="193" t="n">
        <v>3</v>
      </c>
      <c r="L356" s="190"/>
      <c r="M356" s="194"/>
      <c r="N356" s="195"/>
      <c r="O356" s="195"/>
      <c r="P356" s="195"/>
      <c r="Q356" s="195"/>
      <c r="R356" s="195"/>
      <c r="S356" s="195"/>
      <c r="T356" s="196"/>
      <c r="AT356" s="191" t="s">
        <v>207</v>
      </c>
      <c r="AU356" s="191" t="s">
        <v>82</v>
      </c>
      <c r="AV356" s="189" t="s">
        <v>82</v>
      </c>
      <c r="AW356" s="189" t="s">
        <v>35</v>
      </c>
      <c r="AX356" s="189" t="s">
        <v>72</v>
      </c>
      <c r="AY356" s="191" t="s">
        <v>127</v>
      </c>
    </row>
    <row r="357" s="189" customFormat="true" ht="12" hidden="false" customHeight="false" outlineLevel="0" collapsed="false">
      <c r="B357" s="190"/>
      <c r="D357" s="176" t="s">
        <v>207</v>
      </c>
      <c r="E357" s="191"/>
      <c r="F357" s="192" t="s">
        <v>1183</v>
      </c>
      <c r="H357" s="193" t="n">
        <v>2.5</v>
      </c>
      <c r="L357" s="190"/>
      <c r="M357" s="194"/>
      <c r="N357" s="195"/>
      <c r="O357" s="195"/>
      <c r="P357" s="195"/>
      <c r="Q357" s="195"/>
      <c r="R357" s="195"/>
      <c r="S357" s="195"/>
      <c r="T357" s="196"/>
      <c r="AT357" s="191" t="s">
        <v>207</v>
      </c>
      <c r="AU357" s="191" t="s">
        <v>82</v>
      </c>
      <c r="AV357" s="189" t="s">
        <v>82</v>
      </c>
      <c r="AW357" s="189" t="s">
        <v>35</v>
      </c>
      <c r="AX357" s="189" t="s">
        <v>72</v>
      </c>
      <c r="AY357" s="191" t="s">
        <v>127</v>
      </c>
    </row>
    <row r="358" s="189" customFormat="true" ht="12" hidden="false" customHeight="false" outlineLevel="0" collapsed="false">
      <c r="B358" s="190"/>
      <c r="D358" s="176" t="s">
        <v>207</v>
      </c>
      <c r="E358" s="191"/>
      <c r="F358" s="192" t="s">
        <v>1192</v>
      </c>
      <c r="H358" s="193" t="n">
        <v>2.5</v>
      </c>
      <c r="L358" s="190"/>
      <c r="M358" s="194"/>
      <c r="N358" s="195"/>
      <c r="O358" s="195"/>
      <c r="P358" s="195"/>
      <c r="Q358" s="195"/>
      <c r="R358" s="195"/>
      <c r="S358" s="195"/>
      <c r="T358" s="196"/>
      <c r="AT358" s="191" t="s">
        <v>207</v>
      </c>
      <c r="AU358" s="191" t="s">
        <v>82</v>
      </c>
      <c r="AV358" s="189" t="s">
        <v>82</v>
      </c>
      <c r="AW358" s="189" t="s">
        <v>35</v>
      </c>
      <c r="AX358" s="189" t="s">
        <v>72</v>
      </c>
      <c r="AY358" s="191" t="s">
        <v>127</v>
      </c>
    </row>
    <row r="359" s="189" customFormat="true" ht="12" hidden="false" customHeight="false" outlineLevel="0" collapsed="false">
      <c r="B359" s="190"/>
      <c r="D359" s="176" t="s">
        <v>207</v>
      </c>
      <c r="E359" s="191"/>
      <c r="F359" s="192" t="s">
        <v>1193</v>
      </c>
      <c r="H359" s="193" t="n">
        <v>2</v>
      </c>
      <c r="L359" s="190"/>
      <c r="M359" s="194"/>
      <c r="N359" s="195"/>
      <c r="O359" s="195"/>
      <c r="P359" s="195"/>
      <c r="Q359" s="195"/>
      <c r="R359" s="195"/>
      <c r="S359" s="195"/>
      <c r="T359" s="196"/>
      <c r="AT359" s="191" t="s">
        <v>207</v>
      </c>
      <c r="AU359" s="191" t="s">
        <v>82</v>
      </c>
      <c r="AV359" s="189" t="s">
        <v>82</v>
      </c>
      <c r="AW359" s="189" t="s">
        <v>35</v>
      </c>
      <c r="AX359" s="189" t="s">
        <v>72</v>
      </c>
      <c r="AY359" s="191" t="s">
        <v>127</v>
      </c>
    </row>
    <row r="360" s="197" customFormat="true" ht="12" hidden="false" customHeight="false" outlineLevel="0" collapsed="false">
      <c r="B360" s="198"/>
      <c r="D360" s="176" t="s">
        <v>207</v>
      </c>
      <c r="E360" s="199"/>
      <c r="F360" s="200" t="s">
        <v>227</v>
      </c>
      <c r="H360" s="201" t="n">
        <v>11.8</v>
      </c>
      <c r="L360" s="198"/>
      <c r="M360" s="202"/>
      <c r="N360" s="203"/>
      <c r="O360" s="203"/>
      <c r="P360" s="203"/>
      <c r="Q360" s="203"/>
      <c r="R360" s="203"/>
      <c r="S360" s="203"/>
      <c r="T360" s="204"/>
      <c r="AT360" s="199" t="s">
        <v>207</v>
      </c>
      <c r="AU360" s="199" t="s">
        <v>82</v>
      </c>
      <c r="AV360" s="197" t="s">
        <v>146</v>
      </c>
      <c r="AW360" s="197" t="s">
        <v>35</v>
      </c>
      <c r="AX360" s="197" t="s">
        <v>80</v>
      </c>
      <c r="AY360" s="199" t="s">
        <v>127</v>
      </c>
    </row>
    <row r="361" s="26" customFormat="true" ht="25.5" hidden="false" customHeight="true" outlineLevel="0" collapsed="false">
      <c r="B361" s="164"/>
      <c r="C361" s="165" t="s">
        <v>645</v>
      </c>
      <c r="D361" s="165" t="s">
        <v>130</v>
      </c>
      <c r="E361" s="166" t="s">
        <v>1194</v>
      </c>
      <c r="F361" s="167" t="s">
        <v>1195</v>
      </c>
      <c r="G361" s="168" t="s">
        <v>279</v>
      </c>
      <c r="H361" s="169" t="n">
        <v>7.8</v>
      </c>
      <c r="I361" s="170"/>
      <c r="J361" s="170" t="n">
        <f aca="false">ROUND(I361*H361,2)</f>
        <v>0</v>
      </c>
      <c r="K361" s="167" t="s">
        <v>134</v>
      </c>
      <c r="L361" s="27"/>
      <c r="M361" s="171"/>
      <c r="N361" s="172" t="s">
        <v>43</v>
      </c>
      <c r="O361" s="173" t="n">
        <v>0.466</v>
      </c>
      <c r="P361" s="173" t="n">
        <f aca="false">O361*H361</f>
        <v>3.6348</v>
      </c>
      <c r="Q361" s="173" t="n">
        <v>0</v>
      </c>
      <c r="R361" s="173" t="n">
        <f aca="false">Q361*H361</f>
        <v>0</v>
      </c>
      <c r="S361" s="173" t="n">
        <v>0.02475</v>
      </c>
      <c r="T361" s="174" t="n">
        <f aca="false">S361*H361</f>
        <v>0.19305</v>
      </c>
      <c r="AR361" s="10" t="s">
        <v>282</v>
      </c>
      <c r="AT361" s="10" t="s">
        <v>130</v>
      </c>
      <c r="AU361" s="10" t="s">
        <v>82</v>
      </c>
      <c r="AY361" s="10" t="s">
        <v>127</v>
      </c>
      <c r="BE361" s="175" t="n">
        <f aca="false">IF(N361="základní",J361,0)</f>
        <v>0</v>
      </c>
      <c r="BF361" s="175" t="n">
        <f aca="false">IF(N361="snížená",J361,0)</f>
        <v>0</v>
      </c>
      <c r="BG361" s="175" t="n">
        <f aca="false">IF(N361="zákl. přenesená",J361,0)</f>
        <v>0</v>
      </c>
      <c r="BH361" s="175" t="n">
        <f aca="false">IF(N361="sníž. přenesená",J361,0)</f>
        <v>0</v>
      </c>
      <c r="BI361" s="175" t="n">
        <f aca="false">IF(N361="nulová",J361,0)</f>
        <v>0</v>
      </c>
      <c r="BJ361" s="10" t="s">
        <v>80</v>
      </c>
      <c r="BK361" s="175" t="n">
        <f aca="false">ROUND(I361*H361,2)</f>
        <v>0</v>
      </c>
      <c r="BL361" s="10" t="s">
        <v>282</v>
      </c>
      <c r="BM361" s="10" t="s">
        <v>1196</v>
      </c>
    </row>
    <row r="362" s="182" customFormat="true" ht="12" hidden="false" customHeight="false" outlineLevel="0" collapsed="false">
      <c r="B362" s="183"/>
      <c r="D362" s="176" t="s">
        <v>207</v>
      </c>
      <c r="E362" s="184"/>
      <c r="F362" s="185" t="s">
        <v>944</v>
      </c>
      <c r="H362" s="184"/>
      <c r="L362" s="183"/>
      <c r="M362" s="186"/>
      <c r="N362" s="187"/>
      <c r="O362" s="187"/>
      <c r="P362" s="187"/>
      <c r="Q362" s="187"/>
      <c r="R362" s="187"/>
      <c r="S362" s="187"/>
      <c r="T362" s="188"/>
      <c r="AT362" s="184" t="s">
        <v>207</v>
      </c>
      <c r="AU362" s="184" t="s">
        <v>82</v>
      </c>
      <c r="AV362" s="182" t="s">
        <v>80</v>
      </c>
      <c r="AW362" s="182" t="s">
        <v>35</v>
      </c>
      <c r="AX362" s="182" t="s">
        <v>72</v>
      </c>
      <c r="AY362" s="184" t="s">
        <v>127</v>
      </c>
    </row>
    <row r="363" s="189" customFormat="true" ht="12" hidden="false" customHeight="false" outlineLevel="0" collapsed="false">
      <c r="B363" s="190"/>
      <c r="D363" s="176" t="s">
        <v>207</v>
      </c>
      <c r="E363" s="191"/>
      <c r="F363" s="192" t="s">
        <v>1197</v>
      </c>
      <c r="H363" s="193" t="n">
        <v>3.3</v>
      </c>
      <c r="L363" s="190"/>
      <c r="M363" s="194"/>
      <c r="N363" s="195"/>
      <c r="O363" s="195"/>
      <c r="P363" s="195"/>
      <c r="Q363" s="195"/>
      <c r="R363" s="195"/>
      <c r="S363" s="195"/>
      <c r="T363" s="196"/>
      <c r="AT363" s="191" t="s">
        <v>207</v>
      </c>
      <c r="AU363" s="191" t="s">
        <v>82</v>
      </c>
      <c r="AV363" s="189" t="s">
        <v>82</v>
      </c>
      <c r="AW363" s="189" t="s">
        <v>35</v>
      </c>
      <c r="AX363" s="189" t="s">
        <v>72</v>
      </c>
      <c r="AY363" s="191" t="s">
        <v>127</v>
      </c>
    </row>
    <row r="364" s="189" customFormat="true" ht="12" hidden="false" customHeight="false" outlineLevel="0" collapsed="false">
      <c r="B364" s="190"/>
      <c r="D364" s="176" t="s">
        <v>207</v>
      </c>
      <c r="E364" s="191"/>
      <c r="F364" s="192" t="s">
        <v>1198</v>
      </c>
      <c r="H364" s="193" t="n">
        <v>4.5</v>
      </c>
      <c r="L364" s="190"/>
      <c r="M364" s="194"/>
      <c r="N364" s="195"/>
      <c r="O364" s="195"/>
      <c r="P364" s="195"/>
      <c r="Q364" s="195"/>
      <c r="R364" s="195"/>
      <c r="S364" s="195"/>
      <c r="T364" s="196"/>
      <c r="AT364" s="191" t="s">
        <v>207</v>
      </c>
      <c r="AU364" s="191" t="s">
        <v>82</v>
      </c>
      <c r="AV364" s="189" t="s">
        <v>82</v>
      </c>
      <c r="AW364" s="189" t="s">
        <v>35</v>
      </c>
      <c r="AX364" s="189" t="s">
        <v>72</v>
      </c>
      <c r="AY364" s="191" t="s">
        <v>127</v>
      </c>
    </row>
    <row r="365" s="197" customFormat="true" ht="12" hidden="false" customHeight="false" outlineLevel="0" collapsed="false">
      <c r="B365" s="198"/>
      <c r="D365" s="176" t="s">
        <v>207</v>
      </c>
      <c r="E365" s="199"/>
      <c r="F365" s="200" t="s">
        <v>227</v>
      </c>
      <c r="H365" s="201" t="n">
        <v>7.8</v>
      </c>
      <c r="L365" s="198"/>
      <c r="M365" s="202"/>
      <c r="N365" s="203"/>
      <c r="O365" s="203"/>
      <c r="P365" s="203"/>
      <c r="Q365" s="203"/>
      <c r="R365" s="203"/>
      <c r="S365" s="203"/>
      <c r="T365" s="204"/>
      <c r="AT365" s="199" t="s">
        <v>207</v>
      </c>
      <c r="AU365" s="199" t="s">
        <v>82</v>
      </c>
      <c r="AV365" s="197" t="s">
        <v>146</v>
      </c>
      <c r="AW365" s="197" t="s">
        <v>35</v>
      </c>
      <c r="AX365" s="197" t="s">
        <v>80</v>
      </c>
      <c r="AY365" s="199" t="s">
        <v>127</v>
      </c>
    </row>
    <row r="366" s="26" customFormat="true" ht="25.5" hidden="false" customHeight="true" outlineLevel="0" collapsed="false">
      <c r="B366" s="164"/>
      <c r="C366" s="165" t="s">
        <v>652</v>
      </c>
      <c r="D366" s="165" t="s">
        <v>130</v>
      </c>
      <c r="E366" s="166" t="s">
        <v>1199</v>
      </c>
      <c r="F366" s="167" t="s">
        <v>1200</v>
      </c>
      <c r="G366" s="168" t="s">
        <v>279</v>
      </c>
      <c r="H366" s="169" t="n">
        <v>11.3</v>
      </c>
      <c r="I366" s="170"/>
      <c r="J366" s="170" t="n">
        <f aca="false">ROUND(I366*H366,2)</f>
        <v>0</v>
      </c>
      <c r="K366" s="167" t="s">
        <v>134</v>
      </c>
      <c r="L366" s="27"/>
      <c r="M366" s="171"/>
      <c r="N366" s="172" t="s">
        <v>43</v>
      </c>
      <c r="O366" s="173" t="n">
        <v>0.416</v>
      </c>
      <c r="P366" s="173" t="n">
        <f aca="false">O366*H366</f>
        <v>4.7008</v>
      </c>
      <c r="Q366" s="173" t="n">
        <v>0</v>
      </c>
      <c r="R366" s="173" t="n">
        <f aca="false">Q366*H366</f>
        <v>0</v>
      </c>
      <c r="S366" s="173" t="n">
        <v>0.02475</v>
      </c>
      <c r="T366" s="174" t="n">
        <f aca="false">S366*H366</f>
        <v>0.279675</v>
      </c>
      <c r="AR366" s="10" t="s">
        <v>282</v>
      </c>
      <c r="AT366" s="10" t="s">
        <v>130</v>
      </c>
      <c r="AU366" s="10" t="s">
        <v>82</v>
      </c>
      <c r="AY366" s="10" t="s">
        <v>127</v>
      </c>
      <c r="BE366" s="175" t="n">
        <f aca="false">IF(N366="základní",J366,0)</f>
        <v>0</v>
      </c>
      <c r="BF366" s="175" t="n">
        <f aca="false">IF(N366="snížená",J366,0)</f>
        <v>0</v>
      </c>
      <c r="BG366" s="175" t="n">
        <f aca="false">IF(N366="zákl. přenesená",J366,0)</f>
        <v>0</v>
      </c>
      <c r="BH366" s="175" t="n">
        <f aca="false">IF(N366="sníž. přenesená",J366,0)</f>
        <v>0</v>
      </c>
      <c r="BI366" s="175" t="n">
        <f aca="false">IF(N366="nulová",J366,0)</f>
        <v>0</v>
      </c>
      <c r="BJ366" s="10" t="s">
        <v>80</v>
      </c>
      <c r="BK366" s="175" t="n">
        <f aca="false">ROUND(I366*H366,2)</f>
        <v>0</v>
      </c>
      <c r="BL366" s="10" t="s">
        <v>282</v>
      </c>
      <c r="BM366" s="10" t="s">
        <v>1201</v>
      </c>
    </row>
    <row r="367" s="182" customFormat="true" ht="12" hidden="false" customHeight="false" outlineLevel="0" collapsed="false">
      <c r="B367" s="183"/>
      <c r="D367" s="176" t="s">
        <v>207</v>
      </c>
      <c r="E367" s="184"/>
      <c r="F367" s="185" t="s">
        <v>944</v>
      </c>
      <c r="H367" s="184"/>
      <c r="L367" s="183"/>
      <c r="M367" s="186"/>
      <c r="N367" s="187"/>
      <c r="O367" s="187"/>
      <c r="P367" s="187"/>
      <c r="Q367" s="187"/>
      <c r="R367" s="187"/>
      <c r="S367" s="187"/>
      <c r="T367" s="188"/>
      <c r="AT367" s="184" t="s">
        <v>207</v>
      </c>
      <c r="AU367" s="184" t="s">
        <v>82</v>
      </c>
      <c r="AV367" s="182" t="s">
        <v>80</v>
      </c>
      <c r="AW367" s="182" t="s">
        <v>35</v>
      </c>
      <c r="AX367" s="182" t="s">
        <v>72</v>
      </c>
      <c r="AY367" s="184" t="s">
        <v>127</v>
      </c>
    </row>
    <row r="368" s="189" customFormat="true" ht="12" hidden="false" customHeight="false" outlineLevel="0" collapsed="false">
      <c r="B368" s="190"/>
      <c r="D368" s="176" t="s">
        <v>207</v>
      </c>
      <c r="E368" s="191"/>
      <c r="F368" s="192" t="s">
        <v>1202</v>
      </c>
      <c r="H368" s="193" t="n">
        <v>6</v>
      </c>
      <c r="L368" s="190"/>
      <c r="M368" s="194"/>
      <c r="N368" s="195"/>
      <c r="O368" s="195"/>
      <c r="P368" s="195"/>
      <c r="Q368" s="195"/>
      <c r="R368" s="195"/>
      <c r="S368" s="195"/>
      <c r="T368" s="196"/>
      <c r="AT368" s="191" t="s">
        <v>207</v>
      </c>
      <c r="AU368" s="191" t="s">
        <v>82</v>
      </c>
      <c r="AV368" s="189" t="s">
        <v>82</v>
      </c>
      <c r="AW368" s="189" t="s">
        <v>35</v>
      </c>
      <c r="AX368" s="189" t="s">
        <v>72</v>
      </c>
      <c r="AY368" s="191" t="s">
        <v>127</v>
      </c>
    </row>
    <row r="369" s="189" customFormat="true" ht="12" hidden="false" customHeight="false" outlineLevel="0" collapsed="false">
      <c r="B369" s="190"/>
      <c r="D369" s="176" t="s">
        <v>207</v>
      </c>
      <c r="E369" s="191"/>
      <c r="F369" s="192" t="s">
        <v>1203</v>
      </c>
      <c r="H369" s="193" t="n">
        <v>5.3</v>
      </c>
      <c r="L369" s="190"/>
      <c r="M369" s="194"/>
      <c r="N369" s="195"/>
      <c r="O369" s="195"/>
      <c r="P369" s="195"/>
      <c r="Q369" s="195"/>
      <c r="R369" s="195"/>
      <c r="S369" s="195"/>
      <c r="T369" s="196"/>
      <c r="AT369" s="191" t="s">
        <v>207</v>
      </c>
      <c r="AU369" s="191" t="s">
        <v>82</v>
      </c>
      <c r="AV369" s="189" t="s">
        <v>82</v>
      </c>
      <c r="AW369" s="189" t="s">
        <v>35</v>
      </c>
      <c r="AX369" s="189" t="s">
        <v>72</v>
      </c>
      <c r="AY369" s="191" t="s">
        <v>127</v>
      </c>
    </row>
    <row r="370" s="197" customFormat="true" ht="12" hidden="false" customHeight="false" outlineLevel="0" collapsed="false">
      <c r="B370" s="198"/>
      <c r="D370" s="176" t="s">
        <v>207</v>
      </c>
      <c r="E370" s="199"/>
      <c r="F370" s="200" t="s">
        <v>227</v>
      </c>
      <c r="H370" s="201" t="n">
        <v>11.3</v>
      </c>
      <c r="L370" s="198"/>
      <c r="M370" s="202"/>
      <c r="N370" s="203"/>
      <c r="O370" s="203"/>
      <c r="P370" s="203"/>
      <c r="Q370" s="203"/>
      <c r="R370" s="203"/>
      <c r="S370" s="203"/>
      <c r="T370" s="204"/>
      <c r="AT370" s="199" t="s">
        <v>207</v>
      </c>
      <c r="AU370" s="199" t="s">
        <v>82</v>
      </c>
      <c r="AV370" s="197" t="s">
        <v>146</v>
      </c>
      <c r="AW370" s="197" t="s">
        <v>35</v>
      </c>
      <c r="AX370" s="197" t="s">
        <v>80</v>
      </c>
      <c r="AY370" s="199" t="s">
        <v>127</v>
      </c>
    </row>
    <row r="371" s="26" customFormat="true" ht="25.5" hidden="false" customHeight="true" outlineLevel="0" collapsed="false">
      <c r="B371" s="164"/>
      <c r="C371" s="165" t="s">
        <v>658</v>
      </c>
      <c r="D371" s="165" t="s">
        <v>130</v>
      </c>
      <c r="E371" s="166" t="s">
        <v>1204</v>
      </c>
      <c r="F371" s="167" t="s">
        <v>1205</v>
      </c>
      <c r="G371" s="168" t="s">
        <v>279</v>
      </c>
      <c r="H371" s="169" t="n">
        <v>8.1</v>
      </c>
      <c r="I371" s="170"/>
      <c r="J371" s="170" t="n">
        <f aca="false">ROUND(I371*H371,2)</f>
        <v>0</v>
      </c>
      <c r="K371" s="167" t="s">
        <v>134</v>
      </c>
      <c r="L371" s="27"/>
      <c r="M371" s="171"/>
      <c r="N371" s="172" t="s">
        <v>43</v>
      </c>
      <c r="O371" s="173" t="n">
        <v>0.556</v>
      </c>
      <c r="P371" s="173" t="n">
        <f aca="false">O371*H371</f>
        <v>4.5036</v>
      </c>
      <c r="Q371" s="173" t="n">
        <v>0</v>
      </c>
      <c r="R371" s="173" t="n">
        <f aca="false">Q371*H371</f>
        <v>0</v>
      </c>
      <c r="S371" s="173" t="n">
        <v>0.033</v>
      </c>
      <c r="T371" s="174" t="n">
        <f aca="false">S371*H371</f>
        <v>0.2673</v>
      </c>
      <c r="AR371" s="10" t="s">
        <v>282</v>
      </c>
      <c r="AT371" s="10" t="s">
        <v>130</v>
      </c>
      <c r="AU371" s="10" t="s">
        <v>82</v>
      </c>
      <c r="AY371" s="10" t="s">
        <v>127</v>
      </c>
      <c r="BE371" s="175" t="n">
        <f aca="false">IF(N371="základní",J371,0)</f>
        <v>0</v>
      </c>
      <c r="BF371" s="175" t="n">
        <f aca="false">IF(N371="snížená",J371,0)</f>
        <v>0</v>
      </c>
      <c r="BG371" s="175" t="n">
        <f aca="false">IF(N371="zákl. přenesená",J371,0)</f>
        <v>0</v>
      </c>
      <c r="BH371" s="175" t="n">
        <f aca="false">IF(N371="sníž. přenesená",J371,0)</f>
        <v>0</v>
      </c>
      <c r="BI371" s="175" t="n">
        <f aca="false">IF(N371="nulová",J371,0)</f>
        <v>0</v>
      </c>
      <c r="BJ371" s="10" t="s">
        <v>80</v>
      </c>
      <c r="BK371" s="175" t="n">
        <f aca="false">ROUND(I371*H371,2)</f>
        <v>0</v>
      </c>
      <c r="BL371" s="10" t="s">
        <v>282</v>
      </c>
      <c r="BM371" s="10" t="s">
        <v>1206</v>
      </c>
    </row>
    <row r="372" s="182" customFormat="true" ht="12" hidden="false" customHeight="false" outlineLevel="0" collapsed="false">
      <c r="B372" s="183"/>
      <c r="D372" s="176" t="s">
        <v>207</v>
      </c>
      <c r="E372" s="184"/>
      <c r="F372" s="185" t="s">
        <v>944</v>
      </c>
      <c r="H372" s="184"/>
      <c r="L372" s="183"/>
      <c r="M372" s="186"/>
      <c r="N372" s="187"/>
      <c r="O372" s="187"/>
      <c r="P372" s="187"/>
      <c r="Q372" s="187"/>
      <c r="R372" s="187"/>
      <c r="S372" s="187"/>
      <c r="T372" s="188"/>
      <c r="AT372" s="184" t="s">
        <v>207</v>
      </c>
      <c r="AU372" s="184" t="s">
        <v>82</v>
      </c>
      <c r="AV372" s="182" t="s">
        <v>80</v>
      </c>
      <c r="AW372" s="182" t="s">
        <v>35</v>
      </c>
      <c r="AX372" s="182" t="s">
        <v>72</v>
      </c>
      <c r="AY372" s="184" t="s">
        <v>127</v>
      </c>
    </row>
    <row r="373" s="189" customFormat="true" ht="12" hidden="false" customHeight="false" outlineLevel="0" collapsed="false">
      <c r="B373" s="190"/>
      <c r="D373" s="176" t="s">
        <v>207</v>
      </c>
      <c r="E373" s="191"/>
      <c r="F373" s="192" t="s">
        <v>1207</v>
      </c>
      <c r="H373" s="193" t="n">
        <v>1.6</v>
      </c>
      <c r="L373" s="190"/>
      <c r="M373" s="194"/>
      <c r="N373" s="195"/>
      <c r="O373" s="195"/>
      <c r="P373" s="195"/>
      <c r="Q373" s="195"/>
      <c r="R373" s="195"/>
      <c r="S373" s="195"/>
      <c r="T373" s="196"/>
      <c r="AT373" s="191" t="s">
        <v>207</v>
      </c>
      <c r="AU373" s="191" t="s">
        <v>82</v>
      </c>
      <c r="AV373" s="189" t="s">
        <v>82</v>
      </c>
      <c r="AW373" s="189" t="s">
        <v>35</v>
      </c>
      <c r="AX373" s="189" t="s">
        <v>72</v>
      </c>
      <c r="AY373" s="191" t="s">
        <v>127</v>
      </c>
    </row>
    <row r="374" s="189" customFormat="true" ht="12" hidden="false" customHeight="false" outlineLevel="0" collapsed="false">
      <c r="B374" s="190"/>
      <c r="D374" s="176" t="s">
        <v>207</v>
      </c>
      <c r="E374" s="191"/>
      <c r="F374" s="192" t="s">
        <v>1208</v>
      </c>
      <c r="H374" s="193" t="n">
        <v>3</v>
      </c>
      <c r="L374" s="190"/>
      <c r="M374" s="194"/>
      <c r="N374" s="195"/>
      <c r="O374" s="195"/>
      <c r="P374" s="195"/>
      <c r="Q374" s="195"/>
      <c r="R374" s="195"/>
      <c r="S374" s="195"/>
      <c r="T374" s="196"/>
      <c r="AT374" s="191" t="s">
        <v>207</v>
      </c>
      <c r="AU374" s="191" t="s">
        <v>82</v>
      </c>
      <c r="AV374" s="189" t="s">
        <v>82</v>
      </c>
      <c r="AW374" s="189" t="s">
        <v>35</v>
      </c>
      <c r="AX374" s="189" t="s">
        <v>72</v>
      </c>
      <c r="AY374" s="191" t="s">
        <v>127</v>
      </c>
    </row>
    <row r="375" s="189" customFormat="true" ht="12" hidden="false" customHeight="false" outlineLevel="0" collapsed="false">
      <c r="B375" s="190"/>
      <c r="D375" s="176" t="s">
        <v>207</v>
      </c>
      <c r="E375" s="191"/>
      <c r="F375" s="192" t="s">
        <v>1209</v>
      </c>
      <c r="H375" s="193" t="n">
        <v>3.5</v>
      </c>
      <c r="L375" s="190"/>
      <c r="M375" s="194"/>
      <c r="N375" s="195"/>
      <c r="O375" s="195"/>
      <c r="P375" s="195"/>
      <c r="Q375" s="195"/>
      <c r="R375" s="195"/>
      <c r="S375" s="195"/>
      <c r="T375" s="196"/>
      <c r="AT375" s="191" t="s">
        <v>207</v>
      </c>
      <c r="AU375" s="191" t="s">
        <v>82</v>
      </c>
      <c r="AV375" s="189" t="s">
        <v>82</v>
      </c>
      <c r="AW375" s="189" t="s">
        <v>35</v>
      </c>
      <c r="AX375" s="189" t="s">
        <v>72</v>
      </c>
      <c r="AY375" s="191" t="s">
        <v>127</v>
      </c>
    </row>
    <row r="376" s="197" customFormat="true" ht="12" hidden="false" customHeight="false" outlineLevel="0" collapsed="false">
      <c r="B376" s="198"/>
      <c r="D376" s="176" t="s">
        <v>207</v>
      </c>
      <c r="E376" s="199"/>
      <c r="F376" s="200" t="s">
        <v>227</v>
      </c>
      <c r="H376" s="201" t="n">
        <v>8.1</v>
      </c>
      <c r="L376" s="198"/>
      <c r="M376" s="202"/>
      <c r="N376" s="203"/>
      <c r="O376" s="203"/>
      <c r="P376" s="203"/>
      <c r="Q376" s="203"/>
      <c r="R376" s="203"/>
      <c r="S376" s="203"/>
      <c r="T376" s="204"/>
      <c r="AT376" s="199" t="s">
        <v>207</v>
      </c>
      <c r="AU376" s="199" t="s">
        <v>82</v>
      </c>
      <c r="AV376" s="197" t="s">
        <v>146</v>
      </c>
      <c r="AW376" s="197" t="s">
        <v>35</v>
      </c>
      <c r="AX376" s="197" t="s">
        <v>80</v>
      </c>
      <c r="AY376" s="199" t="s">
        <v>127</v>
      </c>
    </row>
    <row r="377" s="26" customFormat="true" ht="25.5" hidden="false" customHeight="true" outlineLevel="0" collapsed="false">
      <c r="B377" s="164"/>
      <c r="C377" s="165" t="s">
        <v>663</v>
      </c>
      <c r="D377" s="165" t="s">
        <v>130</v>
      </c>
      <c r="E377" s="166" t="s">
        <v>659</v>
      </c>
      <c r="F377" s="167" t="s">
        <v>660</v>
      </c>
      <c r="G377" s="168" t="s">
        <v>279</v>
      </c>
      <c r="H377" s="169" t="n">
        <v>7.8</v>
      </c>
      <c r="I377" s="170"/>
      <c r="J377" s="170" t="n">
        <f aca="false">ROUND(I377*H377,2)</f>
        <v>0</v>
      </c>
      <c r="K377" s="167" t="s">
        <v>134</v>
      </c>
      <c r="L377" s="27"/>
      <c r="M377" s="171"/>
      <c r="N377" s="172" t="s">
        <v>43</v>
      </c>
      <c r="O377" s="173" t="n">
        <v>0.516</v>
      </c>
      <c r="P377" s="173" t="n">
        <f aca="false">O377*H377</f>
        <v>4.0248</v>
      </c>
      <c r="Q377" s="173" t="n">
        <v>0</v>
      </c>
      <c r="R377" s="173" t="n">
        <f aca="false">Q377*H377</f>
        <v>0</v>
      </c>
      <c r="S377" s="173" t="n">
        <v>0.033</v>
      </c>
      <c r="T377" s="174" t="n">
        <f aca="false">S377*H377</f>
        <v>0.2574</v>
      </c>
      <c r="AR377" s="10" t="s">
        <v>282</v>
      </c>
      <c r="AT377" s="10" t="s">
        <v>130</v>
      </c>
      <c r="AU377" s="10" t="s">
        <v>82</v>
      </c>
      <c r="AY377" s="10" t="s">
        <v>127</v>
      </c>
      <c r="BE377" s="175" t="n">
        <f aca="false">IF(N377="základní",J377,0)</f>
        <v>0</v>
      </c>
      <c r="BF377" s="175" t="n">
        <f aca="false">IF(N377="snížená",J377,0)</f>
        <v>0</v>
      </c>
      <c r="BG377" s="175" t="n">
        <f aca="false">IF(N377="zákl. přenesená",J377,0)</f>
        <v>0</v>
      </c>
      <c r="BH377" s="175" t="n">
        <f aca="false">IF(N377="sníž. přenesená",J377,0)</f>
        <v>0</v>
      </c>
      <c r="BI377" s="175" t="n">
        <f aca="false">IF(N377="nulová",J377,0)</f>
        <v>0</v>
      </c>
      <c r="BJ377" s="10" t="s">
        <v>80</v>
      </c>
      <c r="BK377" s="175" t="n">
        <f aca="false">ROUND(I377*H377,2)</f>
        <v>0</v>
      </c>
      <c r="BL377" s="10" t="s">
        <v>282</v>
      </c>
      <c r="BM377" s="10" t="s">
        <v>1210</v>
      </c>
    </row>
    <row r="378" s="182" customFormat="true" ht="12" hidden="false" customHeight="false" outlineLevel="0" collapsed="false">
      <c r="B378" s="183"/>
      <c r="D378" s="176" t="s">
        <v>207</v>
      </c>
      <c r="E378" s="184"/>
      <c r="F378" s="185" t="s">
        <v>944</v>
      </c>
      <c r="H378" s="184"/>
      <c r="L378" s="183"/>
      <c r="M378" s="186"/>
      <c r="N378" s="187"/>
      <c r="O378" s="187"/>
      <c r="P378" s="187"/>
      <c r="Q378" s="187"/>
      <c r="R378" s="187"/>
      <c r="S378" s="187"/>
      <c r="T378" s="188"/>
      <c r="AT378" s="184" t="s">
        <v>207</v>
      </c>
      <c r="AU378" s="184" t="s">
        <v>82</v>
      </c>
      <c r="AV378" s="182" t="s">
        <v>80</v>
      </c>
      <c r="AW378" s="182" t="s">
        <v>35</v>
      </c>
      <c r="AX378" s="182" t="s">
        <v>72</v>
      </c>
      <c r="AY378" s="184" t="s">
        <v>127</v>
      </c>
    </row>
    <row r="379" s="189" customFormat="true" ht="12" hidden="false" customHeight="false" outlineLevel="0" collapsed="false">
      <c r="B379" s="190"/>
      <c r="D379" s="176" t="s">
        <v>207</v>
      </c>
      <c r="E379" s="191"/>
      <c r="F379" s="192" t="s">
        <v>1211</v>
      </c>
      <c r="H379" s="193" t="n">
        <v>4.3</v>
      </c>
      <c r="L379" s="190"/>
      <c r="M379" s="194"/>
      <c r="N379" s="195"/>
      <c r="O379" s="195"/>
      <c r="P379" s="195"/>
      <c r="Q379" s="195"/>
      <c r="R379" s="195"/>
      <c r="S379" s="195"/>
      <c r="T379" s="196"/>
      <c r="AT379" s="191" t="s">
        <v>207</v>
      </c>
      <c r="AU379" s="191" t="s">
        <v>82</v>
      </c>
      <c r="AV379" s="189" t="s">
        <v>82</v>
      </c>
      <c r="AW379" s="189" t="s">
        <v>35</v>
      </c>
      <c r="AX379" s="189" t="s">
        <v>72</v>
      </c>
      <c r="AY379" s="191" t="s">
        <v>127</v>
      </c>
    </row>
    <row r="380" s="189" customFormat="true" ht="12" hidden="false" customHeight="false" outlineLevel="0" collapsed="false">
      <c r="B380" s="190"/>
      <c r="D380" s="176" t="s">
        <v>207</v>
      </c>
      <c r="E380" s="191"/>
      <c r="F380" s="192" t="s">
        <v>1212</v>
      </c>
      <c r="H380" s="193" t="n">
        <v>3.5</v>
      </c>
      <c r="L380" s="190"/>
      <c r="M380" s="194"/>
      <c r="N380" s="195"/>
      <c r="O380" s="195"/>
      <c r="P380" s="195"/>
      <c r="Q380" s="195"/>
      <c r="R380" s="195"/>
      <c r="S380" s="195"/>
      <c r="T380" s="196"/>
      <c r="AT380" s="191" t="s">
        <v>207</v>
      </c>
      <c r="AU380" s="191" t="s">
        <v>82</v>
      </c>
      <c r="AV380" s="189" t="s">
        <v>82</v>
      </c>
      <c r="AW380" s="189" t="s">
        <v>35</v>
      </c>
      <c r="AX380" s="189" t="s">
        <v>72</v>
      </c>
      <c r="AY380" s="191" t="s">
        <v>127</v>
      </c>
    </row>
    <row r="381" s="197" customFormat="true" ht="12" hidden="false" customHeight="false" outlineLevel="0" collapsed="false">
      <c r="B381" s="198"/>
      <c r="D381" s="176" t="s">
        <v>207</v>
      </c>
      <c r="E381" s="199"/>
      <c r="F381" s="200" t="s">
        <v>227</v>
      </c>
      <c r="H381" s="201" t="n">
        <v>7.8</v>
      </c>
      <c r="L381" s="198"/>
      <c r="M381" s="202"/>
      <c r="N381" s="203"/>
      <c r="O381" s="203"/>
      <c r="P381" s="203"/>
      <c r="Q381" s="203"/>
      <c r="R381" s="203"/>
      <c r="S381" s="203"/>
      <c r="T381" s="204"/>
      <c r="AT381" s="199" t="s">
        <v>207</v>
      </c>
      <c r="AU381" s="199" t="s">
        <v>82</v>
      </c>
      <c r="AV381" s="197" t="s">
        <v>146</v>
      </c>
      <c r="AW381" s="197" t="s">
        <v>35</v>
      </c>
      <c r="AX381" s="197" t="s">
        <v>80</v>
      </c>
      <c r="AY381" s="199" t="s">
        <v>127</v>
      </c>
    </row>
    <row r="382" s="26" customFormat="true" ht="25.5" hidden="false" customHeight="true" outlineLevel="0" collapsed="false">
      <c r="B382" s="164"/>
      <c r="C382" s="165" t="s">
        <v>667</v>
      </c>
      <c r="D382" s="165" t="s">
        <v>130</v>
      </c>
      <c r="E382" s="166" t="s">
        <v>1213</v>
      </c>
      <c r="F382" s="167" t="s">
        <v>1214</v>
      </c>
      <c r="G382" s="168" t="s">
        <v>279</v>
      </c>
      <c r="H382" s="169" t="n">
        <v>6</v>
      </c>
      <c r="I382" s="170"/>
      <c r="J382" s="170" t="n">
        <f aca="false">ROUND(I382*H382,2)</f>
        <v>0</v>
      </c>
      <c r="K382" s="167" t="s">
        <v>134</v>
      </c>
      <c r="L382" s="27"/>
      <c r="M382" s="171"/>
      <c r="N382" s="172" t="s">
        <v>43</v>
      </c>
      <c r="O382" s="173" t="n">
        <v>0.466</v>
      </c>
      <c r="P382" s="173" t="n">
        <f aca="false">O382*H382</f>
        <v>2.796</v>
      </c>
      <c r="Q382" s="173" t="n">
        <v>0</v>
      </c>
      <c r="R382" s="173" t="n">
        <f aca="false">Q382*H382</f>
        <v>0</v>
      </c>
      <c r="S382" s="173" t="n">
        <v>0.033</v>
      </c>
      <c r="T382" s="174" t="n">
        <f aca="false">S382*H382</f>
        <v>0.198</v>
      </c>
      <c r="AR382" s="10" t="s">
        <v>282</v>
      </c>
      <c r="AT382" s="10" t="s">
        <v>130</v>
      </c>
      <c r="AU382" s="10" t="s">
        <v>82</v>
      </c>
      <c r="AY382" s="10" t="s">
        <v>127</v>
      </c>
      <c r="BE382" s="175" t="n">
        <f aca="false">IF(N382="základní",J382,0)</f>
        <v>0</v>
      </c>
      <c r="BF382" s="175" t="n">
        <f aca="false">IF(N382="snížená",J382,0)</f>
        <v>0</v>
      </c>
      <c r="BG382" s="175" t="n">
        <f aca="false">IF(N382="zákl. přenesená",J382,0)</f>
        <v>0</v>
      </c>
      <c r="BH382" s="175" t="n">
        <f aca="false">IF(N382="sníž. přenesená",J382,0)</f>
        <v>0</v>
      </c>
      <c r="BI382" s="175" t="n">
        <f aca="false">IF(N382="nulová",J382,0)</f>
        <v>0</v>
      </c>
      <c r="BJ382" s="10" t="s">
        <v>80</v>
      </c>
      <c r="BK382" s="175" t="n">
        <f aca="false">ROUND(I382*H382,2)</f>
        <v>0</v>
      </c>
      <c r="BL382" s="10" t="s">
        <v>282</v>
      </c>
      <c r="BM382" s="10" t="s">
        <v>1215</v>
      </c>
    </row>
    <row r="383" s="182" customFormat="true" ht="12" hidden="false" customHeight="false" outlineLevel="0" collapsed="false">
      <c r="B383" s="183"/>
      <c r="D383" s="176" t="s">
        <v>207</v>
      </c>
      <c r="E383" s="184"/>
      <c r="F383" s="185" t="s">
        <v>944</v>
      </c>
      <c r="H383" s="184"/>
      <c r="L383" s="183"/>
      <c r="M383" s="186"/>
      <c r="N383" s="187"/>
      <c r="O383" s="187"/>
      <c r="P383" s="187"/>
      <c r="Q383" s="187"/>
      <c r="R383" s="187"/>
      <c r="S383" s="187"/>
      <c r="T383" s="188"/>
      <c r="AT383" s="184" t="s">
        <v>207</v>
      </c>
      <c r="AU383" s="184" t="s">
        <v>82</v>
      </c>
      <c r="AV383" s="182" t="s">
        <v>80</v>
      </c>
      <c r="AW383" s="182" t="s">
        <v>35</v>
      </c>
      <c r="AX383" s="182" t="s">
        <v>72</v>
      </c>
      <c r="AY383" s="184" t="s">
        <v>127</v>
      </c>
    </row>
    <row r="384" s="189" customFormat="true" ht="12" hidden="false" customHeight="false" outlineLevel="0" collapsed="false">
      <c r="B384" s="190"/>
      <c r="D384" s="176" t="s">
        <v>207</v>
      </c>
      <c r="E384" s="191"/>
      <c r="F384" s="192" t="s">
        <v>1216</v>
      </c>
      <c r="H384" s="193" t="n">
        <v>6</v>
      </c>
      <c r="L384" s="190"/>
      <c r="M384" s="194"/>
      <c r="N384" s="195"/>
      <c r="O384" s="195"/>
      <c r="P384" s="195"/>
      <c r="Q384" s="195"/>
      <c r="R384" s="195"/>
      <c r="S384" s="195"/>
      <c r="T384" s="196"/>
      <c r="AT384" s="191" t="s">
        <v>207</v>
      </c>
      <c r="AU384" s="191" t="s">
        <v>82</v>
      </c>
      <c r="AV384" s="189" t="s">
        <v>82</v>
      </c>
      <c r="AW384" s="189" t="s">
        <v>35</v>
      </c>
      <c r="AX384" s="189" t="s">
        <v>72</v>
      </c>
      <c r="AY384" s="191" t="s">
        <v>127</v>
      </c>
    </row>
    <row r="385" s="197" customFormat="true" ht="12" hidden="false" customHeight="false" outlineLevel="0" collapsed="false">
      <c r="B385" s="198"/>
      <c r="D385" s="176" t="s">
        <v>207</v>
      </c>
      <c r="E385" s="199"/>
      <c r="F385" s="200" t="s">
        <v>227</v>
      </c>
      <c r="H385" s="201" t="n">
        <v>6</v>
      </c>
      <c r="L385" s="198"/>
      <c r="M385" s="202"/>
      <c r="N385" s="203"/>
      <c r="O385" s="203"/>
      <c r="P385" s="203"/>
      <c r="Q385" s="203"/>
      <c r="R385" s="203"/>
      <c r="S385" s="203"/>
      <c r="T385" s="204"/>
      <c r="AT385" s="199" t="s">
        <v>207</v>
      </c>
      <c r="AU385" s="199" t="s">
        <v>82</v>
      </c>
      <c r="AV385" s="197" t="s">
        <v>146</v>
      </c>
      <c r="AW385" s="197" t="s">
        <v>35</v>
      </c>
      <c r="AX385" s="197" t="s">
        <v>80</v>
      </c>
      <c r="AY385" s="199" t="s">
        <v>127</v>
      </c>
    </row>
    <row r="386" s="26" customFormat="true" ht="16.5" hidden="false" customHeight="true" outlineLevel="0" collapsed="false">
      <c r="B386" s="164"/>
      <c r="C386" s="165" t="s">
        <v>671</v>
      </c>
      <c r="D386" s="165" t="s">
        <v>130</v>
      </c>
      <c r="E386" s="166" t="s">
        <v>664</v>
      </c>
      <c r="F386" s="167" t="s">
        <v>665</v>
      </c>
      <c r="G386" s="168" t="s">
        <v>279</v>
      </c>
      <c r="H386" s="169" t="n">
        <v>63.7</v>
      </c>
      <c r="I386" s="170"/>
      <c r="J386" s="170" t="n">
        <f aca="false">ROUND(I386*H386,2)</f>
        <v>0</v>
      </c>
      <c r="K386" s="167" t="s">
        <v>134</v>
      </c>
      <c r="L386" s="27"/>
      <c r="M386" s="171"/>
      <c r="N386" s="172" t="s">
        <v>43</v>
      </c>
      <c r="O386" s="173" t="n">
        <v>0.474</v>
      </c>
      <c r="P386" s="173" t="n">
        <f aca="false">O386*H386</f>
        <v>30.1938</v>
      </c>
      <c r="Q386" s="173" t="n">
        <v>6E-005</v>
      </c>
      <c r="R386" s="173" t="n">
        <f aca="false">Q386*H386</f>
        <v>0.003822</v>
      </c>
      <c r="S386" s="173" t="n">
        <v>0</v>
      </c>
      <c r="T386" s="174" t="n">
        <f aca="false">S386*H386</f>
        <v>0</v>
      </c>
      <c r="AR386" s="10" t="s">
        <v>282</v>
      </c>
      <c r="AT386" s="10" t="s">
        <v>130</v>
      </c>
      <c r="AU386" s="10" t="s">
        <v>82</v>
      </c>
      <c r="AY386" s="10" t="s">
        <v>127</v>
      </c>
      <c r="BE386" s="175" t="n">
        <f aca="false">IF(N386="základní",J386,0)</f>
        <v>0</v>
      </c>
      <c r="BF386" s="175" t="n">
        <f aca="false">IF(N386="snížená",J386,0)</f>
        <v>0</v>
      </c>
      <c r="BG386" s="175" t="n">
        <f aca="false">IF(N386="zákl. přenesená",J386,0)</f>
        <v>0</v>
      </c>
      <c r="BH386" s="175" t="n">
        <f aca="false">IF(N386="sníž. přenesená",J386,0)</f>
        <v>0</v>
      </c>
      <c r="BI386" s="175" t="n">
        <f aca="false">IF(N386="nulová",J386,0)</f>
        <v>0</v>
      </c>
      <c r="BJ386" s="10" t="s">
        <v>80</v>
      </c>
      <c r="BK386" s="175" t="n">
        <f aca="false">ROUND(I386*H386,2)</f>
        <v>0</v>
      </c>
      <c r="BL386" s="10" t="s">
        <v>282</v>
      </c>
      <c r="BM386" s="10" t="s">
        <v>1217</v>
      </c>
    </row>
    <row r="387" s="182" customFormat="true" ht="12" hidden="false" customHeight="false" outlineLevel="0" collapsed="false">
      <c r="B387" s="183"/>
      <c r="D387" s="176" t="s">
        <v>207</v>
      </c>
      <c r="E387" s="184"/>
      <c r="F387" s="185" t="s">
        <v>944</v>
      </c>
      <c r="H387" s="184"/>
      <c r="L387" s="183"/>
      <c r="M387" s="186"/>
      <c r="N387" s="187"/>
      <c r="O387" s="187"/>
      <c r="P387" s="187"/>
      <c r="Q387" s="187"/>
      <c r="R387" s="187"/>
      <c r="S387" s="187"/>
      <c r="T387" s="188"/>
      <c r="AT387" s="184" t="s">
        <v>207</v>
      </c>
      <c r="AU387" s="184" t="s">
        <v>82</v>
      </c>
      <c r="AV387" s="182" t="s">
        <v>80</v>
      </c>
      <c r="AW387" s="182" t="s">
        <v>35</v>
      </c>
      <c r="AX387" s="182" t="s">
        <v>72</v>
      </c>
      <c r="AY387" s="184" t="s">
        <v>127</v>
      </c>
    </row>
    <row r="388" s="189" customFormat="true" ht="12" hidden="false" customHeight="false" outlineLevel="0" collapsed="false">
      <c r="B388" s="190"/>
      <c r="D388" s="176" t="s">
        <v>207</v>
      </c>
      <c r="E388" s="191"/>
      <c r="F388" s="192" t="s">
        <v>1169</v>
      </c>
      <c r="H388" s="193" t="n">
        <v>50.7</v>
      </c>
      <c r="L388" s="190"/>
      <c r="M388" s="194"/>
      <c r="N388" s="195"/>
      <c r="O388" s="195"/>
      <c r="P388" s="195"/>
      <c r="Q388" s="195"/>
      <c r="R388" s="195"/>
      <c r="S388" s="195"/>
      <c r="T388" s="196"/>
      <c r="AT388" s="191" t="s">
        <v>207</v>
      </c>
      <c r="AU388" s="191" t="s">
        <v>82</v>
      </c>
      <c r="AV388" s="189" t="s">
        <v>82</v>
      </c>
      <c r="AW388" s="189" t="s">
        <v>35</v>
      </c>
      <c r="AX388" s="189" t="s">
        <v>72</v>
      </c>
      <c r="AY388" s="191" t="s">
        <v>127</v>
      </c>
    </row>
    <row r="389" s="189" customFormat="true" ht="12" hidden="false" customHeight="false" outlineLevel="0" collapsed="false">
      <c r="B389" s="190"/>
      <c r="D389" s="176" t="s">
        <v>207</v>
      </c>
      <c r="E389" s="191"/>
      <c r="F389" s="192" t="s">
        <v>1170</v>
      </c>
      <c r="H389" s="193" t="n">
        <v>13</v>
      </c>
      <c r="L389" s="190"/>
      <c r="M389" s="194"/>
      <c r="N389" s="195"/>
      <c r="O389" s="195"/>
      <c r="P389" s="195"/>
      <c r="Q389" s="195"/>
      <c r="R389" s="195"/>
      <c r="S389" s="195"/>
      <c r="T389" s="196"/>
      <c r="AT389" s="191" t="s">
        <v>207</v>
      </c>
      <c r="AU389" s="191" t="s">
        <v>82</v>
      </c>
      <c r="AV389" s="189" t="s">
        <v>82</v>
      </c>
      <c r="AW389" s="189" t="s">
        <v>35</v>
      </c>
      <c r="AX389" s="189" t="s">
        <v>72</v>
      </c>
      <c r="AY389" s="191" t="s">
        <v>127</v>
      </c>
    </row>
    <row r="390" s="197" customFormat="true" ht="12" hidden="false" customHeight="false" outlineLevel="0" collapsed="false">
      <c r="B390" s="198"/>
      <c r="D390" s="176" t="s">
        <v>207</v>
      </c>
      <c r="E390" s="199"/>
      <c r="F390" s="200" t="s">
        <v>227</v>
      </c>
      <c r="H390" s="201" t="n">
        <v>63.7</v>
      </c>
      <c r="L390" s="198"/>
      <c r="M390" s="202"/>
      <c r="N390" s="203"/>
      <c r="O390" s="203"/>
      <c r="P390" s="203"/>
      <c r="Q390" s="203"/>
      <c r="R390" s="203"/>
      <c r="S390" s="203"/>
      <c r="T390" s="204"/>
      <c r="AT390" s="199" t="s">
        <v>207</v>
      </c>
      <c r="AU390" s="199" t="s">
        <v>82</v>
      </c>
      <c r="AV390" s="197" t="s">
        <v>146</v>
      </c>
      <c r="AW390" s="197" t="s">
        <v>35</v>
      </c>
      <c r="AX390" s="197" t="s">
        <v>80</v>
      </c>
      <c r="AY390" s="199" t="s">
        <v>127</v>
      </c>
    </row>
    <row r="391" s="26" customFormat="true" ht="16.5" hidden="false" customHeight="true" outlineLevel="0" collapsed="false">
      <c r="B391" s="164"/>
      <c r="C391" s="165" t="s">
        <v>677</v>
      </c>
      <c r="D391" s="165" t="s">
        <v>130</v>
      </c>
      <c r="E391" s="166" t="s">
        <v>668</v>
      </c>
      <c r="F391" s="167" t="s">
        <v>669</v>
      </c>
      <c r="G391" s="168" t="s">
        <v>279</v>
      </c>
      <c r="H391" s="169" t="n">
        <v>65</v>
      </c>
      <c r="I391" s="170"/>
      <c r="J391" s="170" t="n">
        <f aca="false">ROUND(I391*H391,2)</f>
        <v>0</v>
      </c>
      <c r="K391" s="167" t="s">
        <v>134</v>
      </c>
      <c r="L391" s="27"/>
      <c r="M391" s="171"/>
      <c r="N391" s="172" t="s">
        <v>43</v>
      </c>
      <c r="O391" s="173" t="n">
        <v>0.598</v>
      </c>
      <c r="P391" s="173" t="n">
        <f aca="false">O391*H391</f>
        <v>38.87</v>
      </c>
      <c r="Q391" s="173" t="n">
        <v>8E-005</v>
      </c>
      <c r="R391" s="173" t="n">
        <f aca="false">Q391*H391</f>
        <v>0.0052</v>
      </c>
      <c r="S391" s="173" t="n">
        <v>0</v>
      </c>
      <c r="T391" s="174" t="n">
        <f aca="false">S391*H391</f>
        <v>0</v>
      </c>
      <c r="AR391" s="10" t="s">
        <v>282</v>
      </c>
      <c r="AT391" s="10" t="s">
        <v>130</v>
      </c>
      <c r="AU391" s="10" t="s">
        <v>82</v>
      </c>
      <c r="AY391" s="10" t="s">
        <v>127</v>
      </c>
      <c r="BE391" s="175" t="n">
        <f aca="false">IF(N391="základní",J391,0)</f>
        <v>0</v>
      </c>
      <c r="BF391" s="175" t="n">
        <f aca="false">IF(N391="snížená",J391,0)</f>
        <v>0</v>
      </c>
      <c r="BG391" s="175" t="n">
        <f aca="false">IF(N391="zákl. přenesená",J391,0)</f>
        <v>0</v>
      </c>
      <c r="BH391" s="175" t="n">
        <f aca="false">IF(N391="sníž. přenesená",J391,0)</f>
        <v>0</v>
      </c>
      <c r="BI391" s="175" t="n">
        <f aca="false">IF(N391="nulová",J391,0)</f>
        <v>0</v>
      </c>
      <c r="BJ391" s="10" t="s">
        <v>80</v>
      </c>
      <c r="BK391" s="175" t="n">
        <f aca="false">ROUND(I391*H391,2)</f>
        <v>0</v>
      </c>
      <c r="BL391" s="10" t="s">
        <v>282</v>
      </c>
      <c r="BM391" s="10" t="s">
        <v>1218</v>
      </c>
    </row>
    <row r="392" s="182" customFormat="true" ht="12" hidden="false" customHeight="false" outlineLevel="0" collapsed="false">
      <c r="B392" s="183"/>
      <c r="D392" s="176" t="s">
        <v>207</v>
      </c>
      <c r="E392" s="184"/>
      <c r="F392" s="185" t="s">
        <v>944</v>
      </c>
      <c r="H392" s="184"/>
      <c r="L392" s="183"/>
      <c r="M392" s="186"/>
      <c r="N392" s="187"/>
      <c r="O392" s="187"/>
      <c r="P392" s="187"/>
      <c r="Q392" s="187"/>
      <c r="R392" s="187"/>
      <c r="S392" s="187"/>
      <c r="T392" s="188"/>
      <c r="AT392" s="184" t="s">
        <v>207</v>
      </c>
      <c r="AU392" s="184" t="s">
        <v>82</v>
      </c>
      <c r="AV392" s="182" t="s">
        <v>80</v>
      </c>
      <c r="AW392" s="182" t="s">
        <v>35</v>
      </c>
      <c r="AX392" s="182" t="s">
        <v>72</v>
      </c>
      <c r="AY392" s="184" t="s">
        <v>127</v>
      </c>
    </row>
    <row r="393" s="189" customFormat="true" ht="12" hidden="false" customHeight="false" outlineLevel="0" collapsed="false">
      <c r="B393" s="190"/>
      <c r="D393" s="176" t="s">
        <v>207</v>
      </c>
      <c r="E393" s="191"/>
      <c r="F393" s="192" t="s">
        <v>1176</v>
      </c>
      <c r="H393" s="193" t="n">
        <v>56</v>
      </c>
      <c r="L393" s="190"/>
      <c r="M393" s="194"/>
      <c r="N393" s="195"/>
      <c r="O393" s="195"/>
      <c r="P393" s="195"/>
      <c r="Q393" s="195"/>
      <c r="R393" s="195"/>
      <c r="S393" s="195"/>
      <c r="T393" s="196"/>
      <c r="AT393" s="191" t="s">
        <v>207</v>
      </c>
      <c r="AU393" s="191" t="s">
        <v>82</v>
      </c>
      <c r="AV393" s="189" t="s">
        <v>82</v>
      </c>
      <c r="AW393" s="189" t="s">
        <v>35</v>
      </c>
      <c r="AX393" s="189" t="s">
        <v>72</v>
      </c>
      <c r="AY393" s="191" t="s">
        <v>127</v>
      </c>
    </row>
    <row r="394" s="189" customFormat="true" ht="12" hidden="false" customHeight="false" outlineLevel="0" collapsed="false">
      <c r="B394" s="190"/>
      <c r="D394" s="176" t="s">
        <v>207</v>
      </c>
      <c r="E394" s="191"/>
      <c r="F394" s="192" t="s">
        <v>1174</v>
      </c>
      <c r="H394" s="193" t="n">
        <v>9</v>
      </c>
      <c r="L394" s="190"/>
      <c r="M394" s="194"/>
      <c r="N394" s="195"/>
      <c r="O394" s="195"/>
      <c r="P394" s="195"/>
      <c r="Q394" s="195"/>
      <c r="R394" s="195"/>
      <c r="S394" s="195"/>
      <c r="T394" s="196"/>
      <c r="AT394" s="191" t="s">
        <v>207</v>
      </c>
      <c r="AU394" s="191" t="s">
        <v>82</v>
      </c>
      <c r="AV394" s="189" t="s">
        <v>82</v>
      </c>
      <c r="AW394" s="189" t="s">
        <v>35</v>
      </c>
      <c r="AX394" s="189" t="s">
        <v>72</v>
      </c>
      <c r="AY394" s="191" t="s">
        <v>127</v>
      </c>
    </row>
    <row r="395" s="197" customFormat="true" ht="12" hidden="false" customHeight="false" outlineLevel="0" collapsed="false">
      <c r="B395" s="198"/>
      <c r="D395" s="176" t="s">
        <v>207</v>
      </c>
      <c r="E395" s="199"/>
      <c r="F395" s="200" t="s">
        <v>227</v>
      </c>
      <c r="H395" s="201" t="n">
        <v>65</v>
      </c>
      <c r="L395" s="198"/>
      <c r="M395" s="202"/>
      <c r="N395" s="203"/>
      <c r="O395" s="203"/>
      <c r="P395" s="203"/>
      <c r="Q395" s="203"/>
      <c r="R395" s="203"/>
      <c r="S395" s="203"/>
      <c r="T395" s="204"/>
      <c r="AT395" s="199" t="s">
        <v>207</v>
      </c>
      <c r="AU395" s="199" t="s">
        <v>82</v>
      </c>
      <c r="AV395" s="197" t="s">
        <v>146</v>
      </c>
      <c r="AW395" s="197" t="s">
        <v>35</v>
      </c>
      <c r="AX395" s="197" t="s">
        <v>80</v>
      </c>
      <c r="AY395" s="199" t="s">
        <v>127</v>
      </c>
    </row>
    <row r="396" s="26" customFormat="true" ht="16.5" hidden="false" customHeight="true" outlineLevel="0" collapsed="false">
      <c r="B396" s="164"/>
      <c r="C396" s="165" t="s">
        <v>684</v>
      </c>
      <c r="D396" s="165" t="s">
        <v>130</v>
      </c>
      <c r="E396" s="166" t="s">
        <v>1219</v>
      </c>
      <c r="F396" s="167" t="s">
        <v>1220</v>
      </c>
      <c r="G396" s="168" t="s">
        <v>279</v>
      </c>
      <c r="H396" s="169" t="n">
        <v>14.3</v>
      </c>
      <c r="I396" s="170"/>
      <c r="J396" s="170" t="n">
        <f aca="false">ROUND(I396*H396,2)</f>
        <v>0</v>
      </c>
      <c r="K396" s="167" t="s">
        <v>134</v>
      </c>
      <c r="L396" s="27"/>
      <c r="M396" s="171"/>
      <c r="N396" s="172" t="s">
        <v>43</v>
      </c>
      <c r="O396" s="173" t="n">
        <v>0.804</v>
      </c>
      <c r="P396" s="173" t="n">
        <f aca="false">O396*H396</f>
        <v>11.4972</v>
      </c>
      <c r="Q396" s="173" t="n">
        <v>9E-005</v>
      </c>
      <c r="R396" s="173" t="n">
        <f aca="false">Q396*H396</f>
        <v>0.001287</v>
      </c>
      <c r="S396" s="173" t="n">
        <v>0</v>
      </c>
      <c r="T396" s="174" t="n">
        <f aca="false">S396*H396</f>
        <v>0</v>
      </c>
      <c r="AR396" s="10" t="s">
        <v>282</v>
      </c>
      <c r="AT396" s="10" t="s">
        <v>130</v>
      </c>
      <c r="AU396" s="10" t="s">
        <v>82</v>
      </c>
      <c r="AY396" s="10" t="s">
        <v>127</v>
      </c>
      <c r="BE396" s="175" t="n">
        <f aca="false">IF(N396="základní",J396,0)</f>
        <v>0</v>
      </c>
      <c r="BF396" s="175" t="n">
        <f aca="false">IF(N396="snížená",J396,0)</f>
        <v>0</v>
      </c>
      <c r="BG396" s="175" t="n">
        <f aca="false">IF(N396="zákl. přenesená",J396,0)</f>
        <v>0</v>
      </c>
      <c r="BH396" s="175" t="n">
        <f aca="false">IF(N396="sníž. přenesená",J396,0)</f>
        <v>0</v>
      </c>
      <c r="BI396" s="175" t="n">
        <f aca="false">IF(N396="nulová",J396,0)</f>
        <v>0</v>
      </c>
      <c r="BJ396" s="10" t="s">
        <v>80</v>
      </c>
      <c r="BK396" s="175" t="n">
        <f aca="false">ROUND(I396*H396,2)</f>
        <v>0</v>
      </c>
      <c r="BL396" s="10" t="s">
        <v>282</v>
      </c>
      <c r="BM396" s="10" t="s">
        <v>1221</v>
      </c>
    </row>
    <row r="397" s="182" customFormat="true" ht="12" hidden="false" customHeight="false" outlineLevel="0" collapsed="false">
      <c r="B397" s="183"/>
      <c r="D397" s="176" t="s">
        <v>207</v>
      </c>
      <c r="E397" s="184"/>
      <c r="F397" s="185" t="s">
        <v>944</v>
      </c>
      <c r="H397" s="184"/>
      <c r="L397" s="183"/>
      <c r="M397" s="186"/>
      <c r="N397" s="187"/>
      <c r="O397" s="187"/>
      <c r="P397" s="187"/>
      <c r="Q397" s="187"/>
      <c r="R397" s="187"/>
      <c r="S397" s="187"/>
      <c r="T397" s="188"/>
      <c r="AT397" s="184" t="s">
        <v>207</v>
      </c>
      <c r="AU397" s="184" t="s">
        <v>82</v>
      </c>
      <c r="AV397" s="182" t="s">
        <v>80</v>
      </c>
      <c r="AW397" s="182" t="s">
        <v>35</v>
      </c>
      <c r="AX397" s="182" t="s">
        <v>72</v>
      </c>
      <c r="AY397" s="184" t="s">
        <v>127</v>
      </c>
    </row>
    <row r="398" s="189" customFormat="true" ht="12" hidden="false" customHeight="false" outlineLevel="0" collapsed="false">
      <c r="B398" s="190"/>
      <c r="D398" s="176" t="s">
        <v>207</v>
      </c>
      <c r="E398" s="191"/>
      <c r="F398" s="192" t="s">
        <v>1180</v>
      </c>
      <c r="H398" s="193" t="n">
        <v>2</v>
      </c>
      <c r="L398" s="190"/>
      <c r="M398" s="194"/>
      <c r="N398" s="195"/>
      <c r="O398" s="195"/>
      <c r="P398" s="195"/>
      <c r="Q398" s="195"/>
      <c r="R398" s="195"/>
      <c r="S398" s="195"/>
      <c r="T398" s="196"/>
      <c r="AT398" s="191" t="s">
        <v>207</v>
      </c>
      <c r="AU398" s="191" t="s">
        <v>82</v>
      </c>
      <c r="AV398" s="189" t="s">
        <v>82</v>
      </c>
      <c r="AW398" s="189" t="s">
        <v>35</v>
      </c>
      <c r="AX398" s="189" t="s">
        <v>72</v>
      </c>
      <c r="AY398" s="191" t="s">
        <v>127</v>
      </c>
    </row>
    <row r="399" s="189" customFormat="true" ht="12" hidden="false" customHeight="false" outlineLevel="0" collapsed="false">
      <c r="B399" s="190"/>
      <c r="D399" s="176" t="s">
        <v>207</v>
      </c>
      <c r="E399" s="191"/>
      <c r="F399" s="192" t="s">
        <v>1181</v>
      </c>
      <c r="H399" s="193" t="n">
        <v>2</v>
      </c>
      <c r="L399" s="190"/>
      <c r="M399" s="194"/>
      <c r="N399" s="195"/>
      <c r="O399" s="195"/>
      <c r="P399" s="195"/>
      <c r="Q399" s="195"/>
      <c r="R399" s="195"/>
      <c r="S399" s="195"/>
      <c r="T399" s="196"/>
      <c r="AT399" s="191" t="s">
        <v>207</v>
      </c>
      <c r="AU399" s="191" t="s">
        <v>82</v>
      </c>
      <c r="AV399" s="189" t="s">
        <v>82</v>
      </c>
      <c r="AW399" s="189" t="s">
        <v>35</v>
      </c>
      <c r="AX399" s="189" t="s">
        <v>72</v>
      </c>
      <c r="AY399" s="191" t="s">
        <v>127</v>
      </c>
    </row>
    <row r="400" s="189" customFormat="true" ht="12" hidden="false" customHeight="false" outlineLevel="0" collapsed="false">
      <c r="B400" s="190"/>
      <c r="D400" s="176" t="s">
        <v>207</v>
      </c>
      <c r="E400" s="191"/>
      <c r="F400" s="192" t="s">
        <v>1183</v>
      </c>
      <c r="H400" s="193" t="n">
        <v>2.5</v>
      </c>
      <c r="L400" s="190"/>
      <c r="M400" s="194"/>
      <c r="N400" s="195"/>
      <c r="O400" s="195"/>
      <c r="P400" s="195"/>
      <c r="Q400" s="195"/>
      <c r="R400" s="195"/>
      <c r="S400" s="195"/>
      <c r="T400" s="196"/>
      <c r="AT400" s="191" t="s">
        <v>207</v>
      </c>
      <c r="AU400" s="191" t="s">
        <v>82</v>
      </c>
      <c r="AV400" s="189" t="s">
        <v>82</v>
      </c>
      <c r="AW400" s="189" t="s">
        <v>35</v>
      </c>
      <c r="AX400" s="189" t="s">
        <v>72</v>
      </c>
      <c r="AY400" s="191" t="s">
        <v>127</v>
      </c>
    </row>
    <row r="401" s="189" customFormat="true" ht="12" hidden="false" customHeight="false" outlineLevel="0" collapsed="false">
      <c r="B401" s="190"/>
      <c r="D401" s="176" t="s">
        <v>207</v>
      </c>
      <c r="E401" s="191"/>
      <c r="F401" s="192" t="s">
        <v>1188</v>
      </c>
      <c r="H401" s="193" t="n">
        <v>5.8</v>
      </c>
      <c r="L401" s="190"/>
      <c r="M401" s="194"/>
      <c r="N401" s="195"/>
      <c r="O401" s="195"/>
      <c r="P401" s="195"/>
      <c r="Q401" s="195"/>
      <c r="R401" s="195"/>
      <c r="S401" s="195"/>
      <c r="T401" s="196"/>
      <c r="AT401" s="191" t="s">
        <v>207</v>
      </c>
      <c r="AU401" s="191" t="s">
        <v>82</v>
      </c>
      <c r="AV401" s="189" t="s">
        <v>82</v>
      </c>
      <c r="AW401" s="189" t="s">
        <v>35</v>
      </c>
      <c r="AX401" s="189" t="s">
        <v>72</v>
      </c>
      <c r="AY401" s="191" t="s">
        <v>127</v>
      </c>
    </row>
    <row r="402" s="189" customFormat="true" ht="12" hidden="false" customHeight="false" outlineLevel="0" collapsed="false">
      <c r="B402" s="190"/>
      <c r="D402" s="176" t="s">
        <v>207</v>
      </c>
      <c r="E402" s="191"/>
      <c r="F402" s="192" t="s">
        <v>1222</v>
      </c>
      <c r="H402" s="193" t="n">
        <v>2</v>
      </c>
      <c r="L402" s="190"/>
      <c r="M402" s="194"/>
      <c r="N402" s="195"/>
      <c r="O402" s="195"/>
      <c r="P402" s="195"/>
      <c r="Q402" s="195"/>
      <c r="R402" s="195"/>
      <c r="S402" s="195"/>
      <c r="T402" s="196"/>
      <c r="AT402" s="191" t="s">
        <v>207</v>
      </c>
      <c r="AU402" s="191" t="s">
        <v>82</v>
      </c>
      <c r="AV402" s="189" t="s">
        <v>82</v>
      </c>
      <c r="AW402" s="189" t="s">
        <v>35</v>
      </c>
      <c r="AX402" s="189" t="s">
        <v>72</v>
      </c>
      <c r="AY402" s="191" t="s">
        <v>127</v>
      </c>
    </row>
    <row r="403" s="197" customFormat="true" ht="12" hidden="false" customHeight="false" outlineLevel="0" collapsed="false">
      <c r="B403" s="198"/>
      <c r="D403" s="176" t="s">
        <v>207</v>
      </c>
      <c r="E403" s="199"/>
      <c r="F403" s="200" t="s">
        <v>227</v>
      </c>
      <c r="H403" s="201" t="n">
        <v>14.3</v>
      </c>
      <c r="L403" s="198"/>
      <c r="M403" s="202"/>
      <c r="N403" s="203"/>
      <c r="O403" s="203"/>
      <c r="P403" s="203"/>
      <c r="Q403" s="203"/>
      <c r="R403" s="203"/>
      <c r="S403" s="203"/>
      <c r="T403" s="204"/>
      <c r="AT403" s="199" t="s">
        <v>207</v>
      </c>
      <c r="AU403" s="199" t="s">
        <v>82</v>
      </c>
      <c r="AV403" s="197" t="s">
        <v>146</v>
      </c>
      <c r="AW403" s="197" t="s">
        <v>35</v>
      </c>
      <c r="AX403" s="197" t="s">
        <v>80</v>
      </c>
      <c r="AY403" s="199" t="s">
        <v>127</v>
      </c>
    </row>
    <row r="404" s="26" customFormat="true" ht="16.5" hidden="false" customHeight="true" outlineLevel="0" collapsed="false">
      <c r="B404" s="164"/>
      <c r="C404" s="165" t="s">
        <v>689</v>
      </c>
      <c r="D404" s="165" t="s">
        <v>130</v>
      </c>
      <c r="E404" s="166" t="s">
        <v>1223</v>
      </c>
      <c r="F404" s="167" t="s">
        <v>1224</v>
      </c>
      <c r="G404" s="168" t="s">
        <v>279</v>
      </c>
      <c r="H404" s="169" t="n">
        <v>13.8</v>
      </c>
      <c r="I404" s="170"/>
      <c r="J404" s="170" t="n">
        <f aca="false">ROUND(I404*H404,2)</f>
        <v>0</v>
      </c>
      <c r="K404" s="167" t="s">
        <v>134</v>
      </c>
      <c r="L404" s="27"/>
      <c r="M404" s="171"/>
      <c r="N404" s="172" t="s">
        <v>43</v>
      </c>
      <c r="O404" s="173" t="n">
        <v>1.048</v>
      </c>
      <c r="P404" s="173" t="n">
        <f aca="false">O404*H404</f>
        <v>14.4624</v>
      </c>
      <c r="Q404" s="173" t="n">
        <v>0.0001</v>
      </c>
      <c r="R404" s="173" t="n">
        <f aca="false">Q404*H404</f>
        <v>0.00138</v>
      </c>
      <c r="S404" s="173" t="n">
        <v>0</v>
      </c>
      <c r="T404" s="174" t="n">
        <f aca="false">S404*H404</f>
        <v>0</v>
      </c>
      <c r="AR404" s="10" t="s">
        <v>282</v>
      </c>
      <c r="AT404" s="10" t="s">
        <v>130</v>
      </c>
      <c r="AU404" s="10" t="s">
        <v>82</v>
      </c>
      <c r="AY404" s="10" t="s">
        <v>127</v>
      </c>
      <c r="BE404" s="175" t="n">
        <f aca="false">IF(N404="základní",J404,0)</f>
        <v>0</v>
      </c>
      <c r="BF404" s="175" t="n">
        <f aca="false">IF(N404="snížená",J404,0)</f>
        <v>0</v>
      </c>
      <c r="BG404" s="175" t="n">
        <f aca="false">IF(N404="zákl. přenesená",J404,0)</f>
        <v>0</v>
      </c>
      <c r="BH404" s="175" t="n">
        <f aca="false">IF(N404="sníž. přenesená",J404,0)</f>
        <v>0</v>
      </c>
      <c r="BI404" s="175" t="n">
        <f aca="false">IF(N404="nulová",J404,0)</f>
        <v>0</v>
      </c>
      <c r="BJ404" s="10" t="s">
        <v>80</v>
      </c>
      <c r="BK404" s="175" t="n">
        <f aca="false">ROUND(I404*H404,2)</f>
        <v>0</v>
      </c>
      <c r="BL404" s="10" t="s">
        <v>282</v>
      </c>
      <c r="BM404" s="10" t="s">
        <v>1225</v>
      </c>
    </row>
    <row r="405" s="182" customFormat="true" ht="12" hidden="false" customHeight="false" outlineLevel="0" collapsed="false">
      <c r="B405" s="183"/>
      <c r="D405" s="176" t="s">
        <v>207</v>
      </c>
      <c r="E405" s="184"/>
      <c r="F405" s="185" t="s">
        <v>944</v>
      </c>
      <c r="H405" s="184"/>
      <c r="L405" s="183"/>
      <c r="M405" s="186"/>
      <c r="N405" s="187"/>
      <c r="O405" s="187"/>
      <c r="P405" s="187"/>
      <c r="Q405" s="187"/>
      <c r="R405" s="187"/>
      <c r="S405" s="187"/>
      <c r="T405" s="188"/>
      <c r="AT405" s="184" t="s">
        <v>207</v>
      </c>
      <c r="AU405" s="184" t="s">
        <v>82</v>
      </c>
      <c r="AV405" s="182" t="s">
        <v>80</v>
      </c>
      <c r="AW405" s="182" t="s">
        <v>35</v>
      </c>
      <c r="AX405" s="182" t="s">
        <v>72</v>
      </c>
      <c r="AY405" s="184" t="s">
        <v>127</v>
      </c>
    </row>
    <row r="406" s="189" customFormat="true" ht="12" hidden="false" customHeight="false" outlineLevel="0" collapsed="false">
      <c r="B406" s="190"/>
      <c r="D406" s="176" t="s">
        <v>207</v>
      </c>
      <c r="E406" s="191"/>
      <c r="F406" s="192" t="s">
        <v>1183</v>
      </c>
      <c r="H406" s="193" t="n">
        <v>2.5</v>
      </c>
      <c r="L406" s="190"/>
      <c r="M406" s="194"/>
      <c r="N406" s="195"/>
      <c r="O406" s="195"/>
      <c r="P406" s="195"/>
      <c r="Q406" s="195"/>
      <c r="R406" s="195"/>
      <c r="S406" s="195"/>
      <c r="T406" s="196"/>
      <c r="AT406" s="191" t="s">
        <v>207</v>
      </c>
      <c r="AU406" s="191" t="s">
        <v>82</v>
      </c>
      <c r="AV406" s="189" t="s">
        <v>82</v>
      </c>
      <c r="AW406" s="189" t="s">
        <v>35</v>
      </c>
      <c r="AX406" s="189" t="s">
        <v>72</v>
      </c>
      <c r="AY406" s="191" t="s">
        <v>127</v>
      </c>
    </row>
    <row r="407" s="189" customFormat="true" ht="12" hidden="false" customHeight="false" outlineLevel="0" collapsed="false">
      <c r="B407" s="190"/>
      <c r="D407" s="176" t="s">
        <v>207</v>
      </c>
      <c r="E407" s="191"/>
      <c r="F407" s="192" t="s">
        <v>1202</v>
      </c>
      <c r="H407" s="193" t="n">
        <v>6</v>
      </c>
      <c r="L407" s="190"/>
      <c r="M407" s="194"/>
      <c r="N407" s="195"/>
      <c r="O407" s="195"/>
      <c r="P407" s="195"/>
      <c r="Q407" s="195"/>
      <c r="R407" s="195"/>
      <c r="S407" s="195"/>
      <c r="T407" s="196"/>
      <c r="AT407" s="191" t="s">
        <v>207</v>
      </c>
      <c r="AU407" s="191" t="s">
        <v>82</v>
      </c>
      <c r="AV407" s="189" t="s">
        <v>82</v>
      </c>
      <c r="AW407" s="189" t="s">
        <v>35</v>
      </c>
      <c r="AX407" s="189" t="s">
        <v>72</v>
      </c>
      <c r="AY407" s="191" t="s">
        <v>127</v>
      </c>
    </row>
    <row r="408" s="189" customFormat="true" ht="12" hidden="false" customHeight="false" outlineLevel="0" collapsed="false">
      <c r="B408" s="190"/>
      <c r="D408" s="176" t="s">
        <v>207</v>
      </c>
      <c r="E408" s="191"/>
      <c r="F408" s="192" t="s">
        <v>1203</v>
      </c>
      <c r="H408" s="193" t="n">
        <v>5.3</v>
      </c>
      <c r="L408" s="190"/>
      <c r="M408" s="194"/>
      <c r="N408" s="195"/>
      <c r="O408" s="195"/>
      <c r="P408" s="195"/>
      <c r="Q408" s="195"/>
      <c r="R408" s="195"/>
      <c r="S408" s="195"/>
      <c r="T408" s="196"/>
      <c r="AT408" s="191" t="s">
        <v>207</v>
      </c>
      <c r="AU408" s="191" t="s">
        <v>82</v>
      </c>
      <c r="AV408" s="189" t="s">
        <v>82</v>
      </c>
      <c r="AW408" s="189" t="s">
        <v>35</v>
      </c>
      <c r="AX408" s="189" t="s">
        <v>72</v>
      </c>
      <c r="AY408" s="191" t="s">
        <v>127</v>
      </c>
    </row>
    <row r="409" s="197" customFormat="true" ht="12" hidden="false" customHeight="false" outlineLevel="0" collapsed="false">
      <c r="B409" s="198"/>
      <c r="D409" s="176" t="s">
        <v>207</v>
      </c>
      <c r="E409" s="199"/>
      <c r="F409" s="200" t="s">
        <v>227</v>
      </c>
      <c r="H409" s="201" t="n">
        <v>13.8</v>
      </c>
      <c r="L409" s="198"/>
      <c r="M409" s="202"/>
      <c r="N409" s="203"/>
      <c r="O409" s="203"/>
      <c r="P409" s="203"/>
      <c r="Q409" s="203"/>
      <c r="R409" s="203"/>
      <c r="S409" s="203"/>
      <c r="T409" s="204"/>
      <c r="AT409" s="199" t="s">
        <v>207</v>
      </c>
      <c r="AU409" s="199" t="s">
        <v>82</v>
      </c>
      <c r="AV409" s="197" t="s">
        <v>146</v>
      </c>
      <c r="AW409" s="197" t="s">
        <v>35</v>
      </c>
      <c r="AX409" s="197" t="s">
        <v>80</v>
      </c>
      <c r="AY409" s="199" t="s">
        <v>127</v>
      </c>
    </row>
    <row r="410" s="26" customFormat="true" ht="25.5" hidden="false" customHeight="true" outlineLevel="0" collapsed="false">
      <c r="B410" s="164"/>
      <c r="C410" s="165" t="s">
        <v>695</v>
      </c>
      <c r="D410" s="165" t="s">
        <v>130</v>
      </c>
      <c r="E410" s="166" t="s">
        <v>1226</v>
      </c>
      <c r="F410" s="167" t="s">
        <v>1227</v>
      </c>
      <c r="G410" s="168" t="s">
        <v>279</v>
      </c>
      <c r="H410" s="169" t="n">
        <v>22.8</v>
      </c>
      <c r="I410" s="170"/>
      <c r="J410" s="170" t="n">
        <f aca="false">ROUND(I410*H410,2)</f>
        <v>0</v>
      </c>
      <c r="K410" s="167" t="s">
        <v>134</v>
      </c>
      <c r="L410" s="27"/>
      <c r="M410" s="171"/>
      <c r="N410" s="172" t="s">
        <v>43</v>
      </c>
      <c r="O410" s="173" t="n">
        <v>1.216</v>
      </c>
      <c r="P410" s="173" t="n">
        <f aca="false">O410*H410</f>
        <v>27.7248</v>
      </c>
      <c r="Q410" s="173" t="n">
        <v>0.0001</v>
      </c>
      <c r="R410" s="173" t="n">
        <f aca="false">Q410*H410</f>
        <v>0.00228</v>
      </c>
      <c r="S410" s="173" t="n">
        <v>0</v>
      </c>
      <c r="T410" s="174" t="n">
        <f aca="false">S410*H410</f>
        <v>0</v>
      </c>
      <c r="AR410" s="10" t="s">
        <v>282</v>
      </c>
      <c r="AT410" s="10" t="s">
        <v>130</v>
      </c>
      <c r="AU410" s="10" t="s">
        <v>82</v>
      </c>
      <c r="AY410" s="10" t="s">
        <v>127</v>
      </c>
      <c r="BE410" s="175" t="n">
        <f aca="false">IF(N410="základní",J410,0)</f>
        <v>0</v>
      </c>
      <c r="BF410" s="175" t="n">
        <f aca="false">IF(N410="snížená",J410,0)</f>
        <v>0</v>
      </c>
      <c r="BG410" s="175" t="n">
        <f aca="false">IF(N410="zákl. přenesená",J410,0)</f>
        <v>0</v>
      </c>
      <c r="BH410" s="175" t="n">
        <f aca="false">IF(N410="sníž. přenesená",J410,0)</f>
        <v>0</v>
      </c>
      <c r="BI410" s="175" t="n">
        <f aca="false">IF(N410="nulová",J410,0)</f>
        <v>0</v>
      </c>
      <c r="BJ410" s="10" t="s">
        <v>80</v>
      </c>
      <c r="BK410" s="175" t="n">
        <f aca="false">ROUND(I410*H410,2)</f>
        <v>0</v>
      </c>
      <c r="BL410" s="10" t="s">
        <v>282</v>
      </c>
      <c r="BM410" s="10" t="s">
        <v>1228</v>
      </c>
    </row>
    <row r="411" s="182" customFormat="true" ht="12" hidden="false" customHeight="false" outlineLevel="0" collapsed="false">
      <c r="B411" s="183"/>
      <c r="D411" s="176" t="s">
        <v>207</v>
      </c>
      <c r="E411" s="184"/>
      <c r="F411" s="185" t="s">
        <v>944</v>
      </c>
      <c r="H411" s="184"/>
      <c r="L411" s="183"/>
      <c r="M411" s="186"/>
      <c r="N411" s="187"/>
      <c r="O411" s="187"/>
      <c r="P411" s="187"/>
      <c r="Q411" s="187"/>
      <c r="R411" s="187"/>
      <c r="S411" s="187"/>
      <c r="T411" s="188"/>
      <c r="AT411" s="184" t="s">
        <v>207</v>
      </c>
      <c r="AU411" s="184" t="s">
        <v>82</v>
      </c>
      <c r="AV411" s="182" t="s">
        <v>80</v>
      </c>
      <c r="AW411" s="182" t="s">
        <v>35</v>
      </c>
      <c r="AX411" s="182" t="s">
        <v>72</v>
      </c>
      <c r="AY411" s="184" t="s">
        <v>127</v>
      </c>
    </row>
    <row r="412" s="189" customFormat="true" ht="12" hidden="false" customHeight="false" outlineLevel="0" collapsed="false">
      <c r="B412" s="190"/>
      <c r="D412" s="176" t="s">
        <v>207</v>
      </c>
      <c r="E412" s="191"/>
      <c r="F412" s="192" t="s">
        <v>1207</v>
      </c>
      <c r="H412" s="193" t="n">
        <v>1.6</v>
      </c>
      <c r="L412" s="190"/>
      <c r="M412" s="194"/>
      <c r="N412" s="195"/>
      <c r="O412" s="195"/>
      <c r="P412" s="195"/>
      <c r="Q412" s="195"/>
      <c r="R412" s="195"/>
      <c r="S412" s="195"/>
      <c r="T412" s="196"/>
      <c r="AT412" s="191" t="s">
        <v>207</v>
      </c>
      <c r="AU412" s="191" t="s">
        <v>82</v>
      </c>
      <c r="AV412" s="189" t="s">
        <v>82</v>
      </c>
      <c r="AW412" s="189" t="s">
        <v>35</v>
      </c>
      <c r="AX412" s="189" t="s">
        <v>72</v>
      </c>
      <c r="AY412" s="191" t="s">
        <v>127</v>
      </c>
    </row>
    <row r="413" s="189" customFormat="true" ht="12" hidden="false" customHeight="false" outlineLevel="0" collapsed="false">
      <c r="B413" s="190"/>
      <c r="D413" s="176" t="s">
        <v>207</v>
      </c>
      <c r="E413" s="191"/>
      <c r="F413" s="192" t="s">
        <v>1208</v>
      </c>
      <c r="H413" s="193" t="n">
        <v>3</v>
      </c>
      <c r="L413" s="190"/>
      <c r="M413" s="194"/>
      <c r="N413" s="195"/>
      <c r="O413" s="195"/>
      <c r="P413" s="195"/>
      <c r="Q413" s="195"/>
      <c r="R413" s="195"/>
      <c r="S413" s="195"/>
      <c r="T413" s="196"/>
      <c r="AT413" s="191" t="s">
        <v>207</v>
      </c>
      <c r="AU413" s="191" t="s">
        <v>82</v>
      </c>
      <c r="AV413" s="189" t="s">
        <v>82</v>
      </c>
      <c r="AW413" s="189" t="s">
        <v>35</v>
      </c>
      <c r="AX413" s="189" t="s">
        <v>72</v>
      </c>
      <c r="AY413" s="191" t="s">
        <v>127</v>
      </c>
    </row>
    <row r="414" s="189" customFormat="true" ht="12" hidden="false" customHeight="false" outlineLevel="0" collapsed="false">
      <c r="B414" s="190"/>
      <c r="D414" s="176" t="s">
        <v>207</v>
      </c>
      <c r="E414" s="191"/>
      <c r="F414" s="192" t="s">
        <v>1209</v>
      </c>
      <c r="H414" s="193" t="n">
        <v>3.5</v>
      </c>
      <c r="L414" s="190"/>
      <c r="M414" s="194"/>
      <c r="N414" s="195"/>
      <c r="O414" s="195"/>
      <c r="P414" s="195"/>
      <c r="Q414" s="195"/>
      <c r="R414" s="195"/>
      <c r="S414" s="195"/>
      <c r="T414" s="196"/>
      <c r="AT414" s="191" t="s">
        <v>207</v>
      </c>
      <c r="AU414" s="191" t="s">
        <v>82</v>
      </c>
      <c r="AV414" s="189" t="s">
        <v>82</v>
      </c>
      <c r="AW414" s="189" t="s">
        <v>35</v>
      </c>
      <c r="AX414" s="189" t="s">
        <v>72</v>
      </c>
      <c r="AY414" s="191" t="s">
        <v>127</v>
      </c>
    </row>
    <row r="415" s="189" customFormat="true" ht="12" hidden="false" customHeight="false" outlineLevel="0" collapsed="false">
      <c r="B415" s="190"/>
      <c r="D415" s="176" t="s">
        <v>207</v>
      </c>
      <c r="E415" s="191"/>
      <c r="F415" s="192" t="s">
        <v>1229</v>
      </c>
      <c r="H415" s="193" t="n">
        <v>8.7</v>
      </c>
      <c r="L415" s="190"/>
      <c r="M415" s="194"/>
      <c r="N415" s="195"/>
      <c r="O415" s="195"/>
      <c r="P415" s="195"/>
      <c r="Q415" s="195"/>
      <c r="R415" s="195"/>
      <c r="S415" s="195"/>
      <c r="T415" s="196"/>
      <c r="AT415" s="191" t="s">
        <v>207</v>
      </c>
      <c r="AU415" s="191" t="s">
        <v>82</v>
      </c>
      <c r="AV415" s="189" t="s">
        <v>82</v>
      </c>
      <c r="AW415" s="189" t="s">
        <v>35</v>
      </c>
      <c r="AX415" s="189" t="s">
        <v>72</v>
      </c>
      <c r="AY415" s="191" t="s">
        <v>127</v>
      </c>
    </row>
    <row r="416" s="189" customFormat="true" ht="12" hidden="false" customHeight="false" outlineLevel="0" collapsed="false">
      <c r="B416" s="190"/>
      <c r="D416" s="176" t="s">
        <v>207</v>
      </c>
      <c r="E416" s="191"/>
      <c r="F416" s="192" t="s">
        <v>1216</v>
      </c>
      <c r="H416" s="193" t="n">
        <v>6</v>
      </c>
      <c r="L416" s="190"/>
      <c r="M416" s="194"/>
      <c r="N416" s="195"/>
      <c r="O416" s="195"/>
      <c r="P416" s="195"/>
      <c r="Q416" s="195"/>
      <c r="R416" s="195"/>
      <c r="S416" s="195"/>
      <c r="T416" s="196"/>
      <c r="AT416" s="191" t="s">
        <v>207</v>
      </c>
      <c r="AU416" s="191" t="s">
        <v>82</v>
      </c>
      <c r="AV416" s="189" t="s">
        <v>82</v>
      </c>
      <c r="AW416" s="189" t="s">
        <v>35</v>
      </c>
      <c r="AX416" s="189" t="s">
        <v>72</v>
      </c>
      <c r="AY416" s="191" t="s">
        <v>127</v>
      </c>
    </row>
    <row r="417" s="197" customFormat="true" ht="12" hidden="false" customHeight="false" outlineLevel="0" collapsed="false">
      <c r="B417" s="198"/>
      <c r="D417" s="176" t="s">
        <v>207</v>
      </c>
      <c r="E417" s="199"/>
      <c r="F417" s="200" t="s">
        <v>227</v>
      </c>
      <c r="H417" s="201" t="n">
        <v>22.8</v>
      </c>
      <c r="L417" s="198"/>
      <c r="M417" s="202"/>
      <c r="N417" s="203"/>
      <c r="O417" s="203"/>
      <c r="P417" s="203"/>
      <c r="Q417" s="203"/>
      <c r="R417" s="203"/>
      <c r="S417" s="203"/>
      <c r="T417" s="204"/>
      <c r="AT417" s="199" t="s">
        <v>207</v>
      </c>
      <c r="AU417" s="199" t="s">
        <v>82</v>
      </c>
      <c r="AV417" s="197" t="s">
        <v>146</v>
      </c>
      <c r="AW417" s="197" t="s">
        <v>35</v>
      </c>
      <c r="AX417" s="197" t="s">
        <v>80</v>
      </c>
      <c r="AY417" s="199" t="s">
        <v>127</v>
      </c>
    </row>
    <row r="418" s="26" customFormat="true" ht="25.5" hidden="false" customHeight="true" outlineLevel="0" collapsed="false">
      <c r="B418" s="164"/>
      <c r="C418" s="165" t="s">
        <v>361</v>
      </c>
      <c r="D418" s="165" t="s">
        <v>130</v>
      </c>
      <c r="E418" s="166" t="s">
        <v>672</v>
      </c>
      <c r="F418" s="167" t="s">
        <v>673</v>
      </c>
      <c r="G418" s="168" t="s">
        <v>240</v>
      </c>
      <c r="H418" s="169" t="n">
        <v>2</v>
      </c>
      <c r="I418" s="170"/>
      <c r="J418" s="170" t="n">
        <f aca="false">ROUND(I418*H418,2)</f>
        <v>0</v>
      </c>
      <c r="K418" s="167"/>
      <c r="L418" s="27"/>
      <c r="M418" s="171"/>
      <c r="N418" s="172" t="s">
        <v>43</v>
      </c>
      <c r="O418" s="173" t="n">
        <v>0</v>
      </c>
      <c r="P418" s="173" t="n">
        <f aca="false">O418*H418</f>
        <v>0</v>
      </c>
      <c r="Q418" s="173" t="n">
        <v>0</v>
      </c>
      <c r="R418" s="173" t="n">
        <f aca="false">Q418*H418</f>
        <v>0</v>
      </c>
      <c r="S418" s="173" t="n">
        <v>0</v>
      </c>
      <c r="T418" s="174" t="n">
        <f aca="false">S418*H418</f>
        <v>0</v>
      </c>
      <c r="AR418" s="10" t="s">
        <v>282</v>
      </c>
      <c r="AT418" s="10" t="s">
        <v>130</v>
      </c>
      <c r="AU418" s="10" t="s">
        <v>82</v>
      </c>
      <c r="AY418" s="10" t="s">
        <v>127</v>
      </c>
      <c r="BE418" s="175" t="n">
        <f aca="false">IF(N418="základní",J418,0)</f>
        <v>0</v>
      </c>
      <c r="BF418" s="175" t="n">
        <f aca="false">IF(N418="snížená",J418,0)</f>
        <v>0</v>
      </c>
      <c r="BG418" s="175" t="n">
        <f aca="false">IF(N418="zákl. přenesená",J418,0)</f>
        <v>0</v>
      </c>
      <c r="BH418" s="175" t="n">
        <f aca="false">IF(N418="sníž. přenesená",J418,0)</f>
        <v>0</v>
      </c>
      <c r="BI418" s="175" t="n">
        <f aca="false">IF(N418="nulová",J418,0)</f>
        <v>0</v>
      </c>
      <c r="BJ418" s="10" t="s">
        <v>80</v>
      </c>
      <c r="BK418" s="175" t="n">
        <f aca="false">ROUND(I418*H418,2)</f>
        <v>0</v>
      </c>
      <c r="BL418" s="10" t="s">
        <v>282</v>
      </c>
      <c r="BM418" s="10" t="s">
        <v>1230</v>
      </c>
    </row>
    <row r="419" s="26" customFormat="true" ht="24" hidden="false" customHeight="false" outlineLevel="0" collapsed="false">
      <c r="B419" s="27"/>
      <c r="D419" s="176" t="s">
        <v>140</v>
      </c>
      <c r="F419" s="177" t="s">
        <v>675</v>
      </c>
      <c r="L419" s="27"/>
      <c r="M419" s="178"/>
      <c r="N419" s="28"/>
      <c r="O419" s="28"/>
      <c r="P419" s="28"/>
      <c r="Q419" s="28"/>
      <c r="R419" s="28"/>
      <c r="S419" s="28"/>
      <c r="T419" s="67"/>
      <c r="AT419" s="10" t="s">
        <v>140</v>
      </c>
      <c r="AU419" s="10" t="s">
        <v>82</v>
      </c>
    </row>
    <row r="420" s="182" customFormat="true" ht="12" hidden="false" customHeight="false" outlineLevel="0" collapsed="false">
      <c r="B420" s="183"/>
      <c r="D420" s="176" t="s">
        <v>207</v>
      </c>
      <c r="E420" s="184"/>
      <c r="F420" s="185" t="s">
        <v>944</v>
      </c>
      <c r="H420" s="184"/>
      <c r="L420" s="183"/>
      <c r="M420" s="186"/>
      <c r="N420" s="187"/>
      <c r="O420" s="187"/>
      <c r="P420" s="187"/>
      <c r="Q420" s="187"/>
      <c r="R420" s="187"/>
      <c r="S420" s="187"/>
      <c r="T420" s="188"/>
      <c r="AT420" s="184" t="s">
        <v>207</v>
      </c>
      <c r="AU420" s="184" t="s">
        <v>82</v>
      </c>
      <c r="AV420" s="182" t="s">
        <v>80</v>
      </c>
      <c r="AW420" s="182" t="s">
        <v>35</v>
      </c>
      <c r="AX420" s="182" t="s">
        <v>72</v>
      </c>
      <c r="AY420" s="184" t="s">
        <v>127</v>
      </c>
    </row>
    <row r="421" s="189" customFormat="true" ht="12" hidden="false" customHeight="false" outlineLevel="0" collapsed="false">
      <c r="B421" s="190"/>
      <c r="D421" s="176" t="s">
        <v>207</v>
      </c>
      <c r="E421" s="191"/>
      <c r="F421" s="192" t="s">
        <v>1231</v>
      </c>
      <c r="H421" s="193" t="n">
        <v>1</v>
      </c>
      <c r="L421" s="190"/>
      <c r="M421" s="194"/>
      <c r="N421" s="195"/>
      <c r="O421" s="195"/>
      <c r="P421" s="195"/>
      <c r="Q421" s="195"/>
      <c r="R421" s="195"/>
      <c r="S421" s="195"/>
      <c r="T421" s="196"/>
      <c r="AT421" s="191" t="s">
        <v>207</v>
      </c>
      <c r="AU421" s="191" t="s">
        <v>82</v>
      </c>
      <c r="AV421" s="189" t="s">
        <v>82</v>
      </c>
      <c r="AW421" s="189" t="s">
        <v>35</v>
      </c>
      <c r="AX421" s="189" t="s">
        <v>72</v>
      </c>
      <c r="AY421" s="191" t="s">
        <v>127</v>
      </c>
    </row>
    <row r="422" s="189" customFormat="true" ht="12" hidden="false" customHeight="false" outlineLevel="0" collapsed="false">
      <c r="B422" s="190"/>
      <c r="D422" s="176" t="s">
        <v>207</v>
      </c>
      <c r="E422" s="191"/>
      <c r="F422" s="192" t="s">
        <v>1232</v>
      </c>
      <c r="H422" s="193" t="n">
        <v>1</v>
      </c>
      <c r="L422" s="190"/>
      <c r="M422" s="194"/>
      <c r="N422" s="195"/>
      <c r="O422" s="195"/>
      <c r="P422" s="195"/>
      <c r="Q422" s="195"/>
      <c r="R422" s="195"/>
      <c r="S422" s="195"/>
      <c r="T422" s="196"/>
      <c r="AT422" s="191" t="s">
        <v>207</v>
      </c>
      <c r="AU422" s="191" t="s">
        <v>82</v>
      </c>
      <c r="AV422" s="189" t="s">
        <v>82</v>
      </c>
      <c r="AW422" s="189" t="s">
        <v>35</v>
      </c>
      <c r="AX422" s="189" t="s">
        <v>72</v>
      </c>
      <c r="AY422" s="191" t="s">
        <v>127</v>
      </c>
    </row>
    <row r="423" s="197" customFormat="true" ht="12" hidden="false" customHeight="false" outlineLevel="0" collapsed="false">
      <c r="B423" s="198"/>
      <c r="D423" s="176" t="s">
        <v>207</v>
      </c>
      <c r="E423" s="199"/>
      <c r="F423" s="200" t="s">
        <v>227</v>
      </c>
      <c r="H423" s="201" t="n">
        <v>2</v>
      </c>
      <c r="L423" s="198"/>
      <c r="M423" s="202"/>
      <c r="N423" s="203"/>
      <c r="O423" s="203"/>
      <c r="P423" s="203"/>
      <c r="Q423" s="203"/>
      <c r="R423" s="203"/>
      <c r="S423" s="203"/>
      <c r="T423" s="204"/>
      <c r="AT423" s="199" t="s">
        <v>207</v>
      </c>
      <c r="AU423" s="199" t="s">
        <v>82</v>
      </c>
      <c r="AV423" s="197" t="s">
        <v>146</v>
      </c>
      <c r="AW423" s="197" t="s">
        <v>35</v>
      </c>
      <c r="AX423" s="197" t="s">
        <v>80</v>
      </c>
      <c r="AY423" s="199" t="s">
        <v>127</v>
      </c>
    </row>
    <row r="424" s="26" customFormat="true" ht="25.5" hidden="false" customHeight="true" outlineLevel="0" collapsed="false">
      <c r="B424" s="164"/>
      <c r="C424" s="165" t="s">
        <v>704</v>
      </c>
      <c r="D424" s="165" t="s">
        <v>130</v>
      </c>
      <c r="E424" s="166" t="s">
        <v>1233</v>
      </c>
      <c r="F424" s="167" t="s">
        <v>1234</v>
      </c>
      <c r="G424" s="168" t="s">
        <v>240</v>
      </c>
      <c r="H424" s="169" t="n">
        <v>3</v>
      </c>
      <c r="I424" s="170"/>
      <c r="J424" s="170" t="n">
        <f aca="false">ROUND(I424*H424,2)</f>
        <v>0</v>
      </c>
      <c r="K424" s="167"/>
      <c r="L424" s="27"/>
      <c r="M424" s="171"/>
      <c r="N424" s="172" t="s">
        <v>43</v>
      </c>
      <c r="O424" s="173" t="n">
        <v>0</v>
      </c>
      <c r="P424" s="173" t="n">
        <f aca="false">O424*H424</f>
        <v>0</v>
      </c>
      <c r="Q424" s="173" t="n">
        <v>0</v>
      </c>
      <c r="R424" s="173" t="n">
        <f aca="false">Q424*H424</f>
        <v>0</v>
      </c>
      <c r="S424" s="173" t="n">
        <v>0</v>
      </c>
      <c r="T424" s="174" t="n">
        <f aca="false">S424*H424</f>
        <v>0</v>
      </c>
      <c r="AR424" s="10" t="s">
        <v>282</v>
      </c>
      <c r="AT424" s="10" t="s">
        <v>130</v>
      </c>
      <c r="AU424" s="10" t="s">
        <v>82</v>
      </c>
      <c r="AY424" s="10" t="s">
        <v>127</v>
      </c>
      <c r="BE424" s="175" t="n">
        <f aca="false">IF(N424="základní",J424,0)</f>
        <v>0</v>
      </c>
      <c r="BF424" s="175" t="n">
        <f aca="false">IF(N424="snížená",J424,0)</f>
        <v>0</v>
      </c>
      <c r="BG424" s="175" t="n">
        <f aca="false">IF(N424="zákl. přenesená",J424,0)</f>
        <v>0</v>
      </c>
      <c r="BH424" s="175" t="n">
        <f aca="false">IF(N424="sníž. přenesená",J424,0)</f>
        <v>0</v>
      </c>
      <c r="BI424" s="175" t="n">
        <f aca="false">IF(N424="nulová",J424,0)</f>
        <v>0</v>
      </c>
      <c r="BJ424" s="10" t="s">
        <v>80</v>
      </c>
      <c r="BK424" s="175" t="n">
        <f aca="false">ROUND(I424*H424,2)</f>
        <v>0</v>
      </c>
      <c r="BL424" s="10" t="s">
        <v>282</v>
      </c>
      <c r="BM424" s="10" t="s">
        <v>1235</v>
      </c>
    </row>
    <row r="425" s="26" customFormat="true" ht="24" hidden="false" customHeight="false" outlineLevel="0" collapsed="false">
      <c r="B425" s="27"/>
      <c r="D425" s="176" t="s">
        <v>140</v>
      </c>
      <c r="F425" s="177" t="s">
        <v>675</v>
      </c>
      <c r="L425" s="27"/>
      <c r="M425" s="178"/>
      <c r="N425" s="28"/>
      <c r="O425" s="28"/>
      <c r="P425" s="28"/>
      <c r="Q425" s="28"/>
      <c r="R425" s="28"/>
      <c r="S425" s="28"/>
      <c r="T425" s="67"/>
      <c r="AT425" s="10" t="s">
        <v>140</v>
      </c>
      <c r="AU425" s="10" t="s">
        <v>82</v>
      </c>
    </row>
    <row r="426" s="182" customFormat="true" ht="12" hidden="false" customHeight="false" outlineLevel="0" collapsed="false">
      <c r="B426" s="183"/>
      <c r="D426" s="176" t="s">
        <v>207</v>
      </c>
      <c r="E426" s="184"/>
      <c r="F426" s="185" t="s">
        <v>944</v>
      </c>
      <c r="H426" s="184"/>
      <c r="L426" s="183"/>
      <c r="M426" s="186"/>
      <c r="N426" s="187"/>
      <c r="O426" s="187"/>
      <c r="P426" s="187"/>
      <c r="Q426" s="187"/>
      <c r="R426" s="187"/>
      <c r="S426" s="187"/>
      <c r="T426" s="188"/>
      <c r="AT426" s="184" t="s">
        <v>207</v>
      </c>
      <c r="AU426" s="184" t="s">
        <v>82</v>
      </c>
      <c r="AV426" s="182" t="s">
        <v>80</v>
      </c>
      <c r="AW426" s="182" t="s">
        <v>35</v>
      </c>
      <c r="AX426" s="182" t="s">
        <v>72</v>
      </c>
      <c r="AY426" s="184" t="s">
        <v>127</v>
      </c>
    </row>
    <row r="427" s="189" customFormat="true" ht="12" hidden="false" customHeight="false" outlineLevel="0" collapsed="false">
      <c r="B427" s="190"/>
      <c r="D427" s="176" t="s">
        <v>207</v>
      </c>
      <c r="E427" s="191"/>
      <c r="F427" s="192" t="s">
        <v>1236</v>
      </c>
      <c r="H427" s="193" t="n">
        <v>1</v>
      </c>
      <c r="L427" s="190"/>
      <c r="M427" s="194"/>
      <c r="N427" s="195"/>
      <c r="O427" s="195"/>
      <c r="P427" s="195"/>
      <c r="Q427" s="195"/>
      <c r="R427" s="195"/>
      <c r="S427" s="195"/>
      <c r="T427" s="196"/>
      <c r="AT427" s="191" t="s">
        <v>207</v>
      </c>
      <c r="AU427" s="191" t="s">
        <v>82</v>
      </c>
      <c r="AV427" s="189" t="s">
        <v>82</v>
      </c>
      <c r="AW427" s="189" t="s">
        <v>35</v>
      </c>
      <c r="AX427" s="189" t="s">
        <v>72</v>
      </c>
      <c r="AY427" s="191" t="s">
        <v>127</v>
      </c>
    </row>
    <row r="428" s="189" customFormat="true" ht="12" hidden="false" customHeight="false" outlineLevel="0" collapsed="false">
      <c r="B428" s="190"/>
      <c r="D428" s="176" t="s">
        <v>207</v>
      </c>
      <c r="E428" s="191"/>
      <c r="F428" s="192" t="s">
        <v>1231</v>
      </c>
      <c r="H428" s="193" t="n">
        <v>1</v>
      </c>
      <c r="L428" s="190"/>
      <c r="M428" s="194"/>
      <c r="N428" s="195"/>
      <c r="O428" s="195"/>
      <c r="P428" s="195"/>
      <c r="Q428" s="195"/>
      <c r="R428" s="195"/>
      <c r="S428" s="195"/>
      <c r="T428" s="196"/>
      <c r="AT428" s="191" t="s">
        <v>207</v>
      </c>
      <c r="AU428" s="191" t="s">
        <v>82</v>
      </c>
      <c r="AV428" s="189" t="s">
        <v>82</v>
      </c>
      <c r="AW428" s="189" t="s">
        <v>35</v>
      </c>
      <c r="AX428" s="189" t="s">
        <v>72</v>
      </c>
      <c r="AY428" s="191" t="s">
        <v>127</v>
      </c>
    </row>
    <row r="429" s="189" customFormat="true" ht="12" hidden="false" customHeight="false" outlineLevel="0" collapsed="false">
      <c r="B429" s="190"/>
      <c r="D429" s="176" t="s">
        <v>207</v>
      </c>
      <c r="E429" s="191"/>
      <c r="F429" s="192" t="s">
        <v>1237</v>
      </c>
      <c r="H429" s="193" t="n">
        <v>1</v>
      </c>
      <c r="L429" s="190"/>
      <c r="M429" s="194"/>
      <c r="N429" s="195"/>
      <c r="O429" s="195"/>
      <c r="P429" s="195"/>
      <c r="Q429" s="195"/>
      <c r="R429" s="195"/>
      <c r="S429" s="195"/>
      <c r="T429" s="196"/>
      <c r="AT429" s="191" t="s">
        <v>207</v>
      </c>
      <c r="AU429" s="191" t="s">
        <v>82</v>
      </c>
      <c r="AV429" s="189" t="s">
        <v>82</v>
      </c>
      <c r="AW429" s="189" t="s">
        <v>35</v>
      </c>
      <c r="AX429" s="189" t="s">
        <v>72</v>
      </c>
      <c r="AY429" s="191" t="s">
        <v>127</v>
      </c>
    </row>
    <row r="430" s="197" customFormat="true" ht="12" hidden="false" customHeight="false" outlineLevel="0" collapsed="false">
      <c r="B430" s="198"/>
      <c r="D430" s="176" t="s">
        <v>207</v>
      </c>
      <c r="E430" s="199"/>
      <c r="F430" s="200" t="s">
        <v>227</v>
      </c>
      <c r="H430" s="201" t="n">
        <v>3</v>
      </c>
      <c r="L430" s="198"/>
      <c r="M430" s="202"/>
      <c r="N430" s="203"/>
      <c r="O430" s="203"/>
      <c r="P430" s="203"/>
      <c r="Q430" s="203"/>
      <c r="R430" s="203"/>
      <c r="S430" s="203"/>
      <c r="T430" s="204"/>
      <c r="AT430" s="199" t="s">
        <v>207</v>
      </c>
      <c r="AU430" s="199" t="s">
        <v>82</v>
      </c>
      <c r="AV430" s="197" t="s">
        <v>146</v>
      </c>
      <c r="AW430" s="197" t="s">
        <v>35</v>
      </c>
      <c r="AX430" s="197" t="s">
        <v>80</v>
      </c>
      <c r="AY430" s="199" t="s">
        <v>127</v>
      </c>
    </row>
    <row r="431" s="26" customFormat="true" ht="25.5" hidden="false" customHeight="true" outlineLevel="0" collapsed="false">
      <c r="B431" s="164"/>
      <c r="C431" s="165" t="s">
        <v>708</v>
      </c>
      <c r="D431" s="165" t="s">
        <v>130</v>
      </c>
      <c r="E431" s="166" t="s">
        <v>1238</v>
      </c>
      <c r="F431" s="167" t="s">
        <v>1239</v>
      </c>
      <c r="G431" s="168" t="s">
        <v>240</v>
      </c>
      <c r="H431" s="169" t="n">
        <v>4</v>
      </c>
      <c r="I431" s="170"/>
      <c r="J431" s="170" t="n">
        <f aca="false">ROUND(I431*H431,2)</f>
        <v>0</v>
      </c>
      <c r="K431" s="167"/>
      <c r="L431" s="27"/>
      <c r="M431" s="171"/>
      <c r="N431" s="172" t="s">
        <v>43</v>
      </c>
      <c r="O431" s="173" t="n">
        <v>0</v>
      </c>
      <c r="P431" s="173" t="n">
        <f aca="false">O431*H431</f>
        <v>0</v>
      </c>
      <c r="Q431" s="173" t="n">
        <v>0</v>
      </c>
      <c r="R431" s="173" t="n">
        <f aca="false">Q431*H431</f>
        <v>0</v>
      </c>
      <c r="S431" s="173" t="n">
        <v>0</v>
      </c>
      <c r="T431" s="174" t="n">
        <f aca="false">S431*H431</f>
        <v>0</v>
      </c>
      <c r="AR431" s="10" t="s">
        <v>282</v>
      </c>
      <c r="AT431" s="10" t="s">
        <v>130</v>
      </c>
      <c r="AU431" s="10" t="s">
        <v>82</v>
      </c>
      <c r="AY431" s="10" t="s">
        <v>127</v>
      </c>
      <c r="BE431" s="175" t="n">
        <f aca="false">IF(N431="základní",J431,0)</f>
        <v>0</v>
      </c>
      <c r="BF431" s="175" t="n">
        <f aca="false">IF(N431="snížená",J431,0)</f>
        <v>0</v>
      </c>
      <c r="BG431" s="175" t="n">
        <f aca="false">IF(N431="zákl. přenesená",J431,0)</f>
        <v>0</v>
      </c>
      <c r="BH431" s="175" t="n">
        <f aca="false">IF(N431="sníž. přenesená",J431,0)</f>
        <v>0</v>
      </c>
      <c r="BI431" s="175" t="n">
        <f aca="false">IF(N431="nulová",J431,0)</f>
        <v>0</v>
      </c>
      <c r="BJ431" s="10" t="s">
        <v>80</v>
      </c>
      <c r="BK431" s="175" t="n">
        <f aca="false">ROUND(I431*H431,2)</f>
        <v>0</v>
      </c>
      <c r="BL431" s="10" t="s">
        <v>282</v>
      </c>
      <c r="BM431" s="10" t="s">
        <v>1240</v>
      </c>
    </row>
    <row r="432" s="26" customFormat="true" ht="24" hidden="false" customHeight="false" outlineLevel="0" collapsed="false">
      <c r="B432" s="27"/>
      <c r="D432" s="176" t="s">
        <v>140</v>
      </c>
      <c r="F432" s="177" t="s">
        <v>675</v>
      </c>
      <c r="L432" s="27"/>
      <c r="M432" s="178"/>
      <c r="N432" s="28"/>
      <c r="O432" s="28"/>
      <c r="P432" s="28"/>
      <c r="Q432" s="28"/>
      <c r="R432" s="28"/>
      <c r="S432" s="28"/>
      <c r="T432" s="67"/>
      <c r="AT432" s="10" t="s">
        <v>140</v>
      </c>
      <c r="AU432" s="10" t="s">
        <v>82</v>
      </c>
    </row>
    <row r="433" s="182" customFormat="true" ht="12" hidden="false" customHeight="false" outlineLevel="0" collapsed="false">
      <c r="B433" s="183"/>
      <c r="D433" s="176" t="s">
        <v>207</v>
      </c>
      <c r="E433" s="184"/>
      <c r="F433" s="185" t="s">
        <v>944</v>
      </c>
      <c r="H433" s="184"/>
      <c r="L433" s="183"/>
      <c r="M433" s="186"/>
      <c r="N433" s="187"/>
      <c r="O433" s="187"/>
      <c r="P433" s="187"/>
      <c r="Q433" s="187"/>
      <c r="R433" s="187"/>
      <c r="S433" s="187"/>
      <c r="T433" s="188"/>
      <c r="AT433" s="184" t="s">
        <v>207</v>
      </c>
      <c r="AU433" s="184" t="s">
        <v>82</v>
      </c>
      <c r="AV433" s="182" t="s">
        <v>80</v>
      </c>
      <c r="AW433" s="182" t="s">
        <v>35</v>
      </c>
      <c r="AX433" s="182" t="s">
        <v>72</v>
      </c>
      <c r="AY433" s="184" t="s">
        <v>127</v>
      </c>
    </row>
    <row r="434" s="189" customFormat="true" ht="12" hidden="false" customHeight="false" outlineLevel="0" collapsed="false">
      <c r="B434" s="190"/>
      <c r="D434" s="176" t="s">
        <v>207</v>
      </c>
      <c r="E434" s="191"/>
      <c r="F434" s="192" t="s">
        <v>1241</v>
      </c>
      <c r="H434" s="193" t="n">
        <v>1</v>
      </c>
      <c r="L434" s="190"/>
      <c r="M434" s="194"/>
      <c r="N434" s="195"/>
      <c r="O434" s="195"/>
      <c r="P434" s="195"/>
      <c r="Q434" s="195"/>
      <c r="R434" s="195"/>
      <c r="S434" s="195"/>
      <c r="T434" s="196"/>
      <c r="AT434" s="191" t="s">
        <v>207</v>
      </c>
      <c r="AU434" s="191" t="s">
        <v>82</v>
      </c>
      <c r="AV434" s="189" t="s">
        <v>82</v>
      </c>
      <c r="AW434" s="189" t="s">
        <v>35</v>
      </c>
      <c r="AX434" s="189" t="s">
        <v>72</v>
      </c>
      <c r="AY434" s="191" t="s">
        <v>127</v>
      </c>
    </row>
    <row r="435" s="189" customFormat="true" ht="12" hidden="false" customHeight="false" outlineLevel="0" collapsed="false">
      <c r="B435" s="190"/>
      <c r="D435" s="176" t="s">
        <v>207</v>
      </c>
      <c r="E435" s="191"/>
      <c r="F435" s="192" t="s">
        <v>1242</v>
      </c>
      <c r="H435" s="193" t="n">
        <v>1</v>
      </c>
      <c r="L435" s="190"/>
      <c r="M435" s="194"/>
      <c r="N435" s="195"/>
      <c r="O435" s="195"/>
      <c r="P435" s="195"/>
      <c r="Q435" s="195"/>
      <c r="R435" s="195"/>
      <c r="S435" s="195"/>
      <c r="T435" s="196"/>
      <c r="AT435" s="191" t="s">
        <v>207</v>
      </c>
      <c r="AU435" s="191" t="s">
        <v>82</v>
      </c>
      <c r="AV435" s="189" t="s">
        <v>82</v>
      </c>
      <c r="AW435" s="189" t="s">
        <v>35</v>
      </c>
      <c r="AX435" s="189" t="s">
        <v>72</v>
      </c>
      <c r="AY435" s="191" t="s">
        <v>127</v>
      </c>
    </row>
    <row r="436" s="189" customFormat="true" ht="12" hidden="false" customHeight="false" outlineLevel="0" collapsed="false">
      <c r="B436" s="190"/>
      <c r="D436" s="176" t="s">
        <v>207</v>
      </c>
      <c r="E436" s="191"/>
      <c r="F436" s="192" t="s">
        <v>1243</v>
      </c>
      <c r="H436" s="193" t="n">
        <v>1</v>
      </c>
      <c r="L436" s="190"/>
      <c r="M436" s="194"/>
      <c r="N436" s="195"/>
      <c r="O436" s="195"/>
      <c r="P436" s="195"/>
      <c r="Q436" s="195"/>
      <c r="R436" s="195"/>
      <c r="S436" s="195"/>
      <c r="T436" s="196"/>
      <c r="AT436" s="191" t="s">
        <v>207</v>
      </c>
      <c r="AU436" s="191" t="s">
        <v>82</v>
      </c>
      <c r="AV436" s="189" t="s">
        <v>82</v>
      </c>
      <c r="AW436" s="189" t="s">
        <v>35</v>
      </c>
      <c r="AX436" s="189" t="s">
        <v>72</v>
      </c>
      <c r="AY436" s="191" t="s">
        <v>127</v>
      </c>
    </row>
    <row r="437" s="189" customFormat="true" ht="12" hidden="false" customHeight="false" outlineLevel="0" collapsed="false">
      <c r="B437" s="190"/>
      <c r="D437" s="176" t="s">
        <v>207</v>
      </c>
      <c r="E437" s="191"/>
      <c r="F437" s="192" t="s">
        <v>1232</v>
      </c>
      <c r="H437" s="193" t="n">
        <v>1</v>
      </c>
      <c r="L437" s="190"/>
      <c r="M437" s="194"/>
      <c r="N437" s="195"/>
      <c r="O437" s="195"/>
      <c r="P437" s="195"/>
      <c r="Q437" s="195"/>
      <c r="R437" s="195"/>
      <c r="S437" s="195"/>
      <c r="T437" s="196"/>
      <c r="AT437" s="191" t="s">
        <v>207</v>
      </c>
      <c r="AU437" s="191" t="s">
        <v>82</v>
      </c>
      <c r="AV437" s="189" t="s">
        <v>82</v>
      </c>
      <c r="AW437" s="189" t="s">
        <v>35</v>
      </c>
      <c r="AX437" s="189" t="s">
        <v>72</v>
      </c>
      <c r="AY437" s="191" t="s">
        <v>127</v>
      </c>
    </row>
    <row r="438" s="197" customFormat="true" ht="12" hidden="false" customHeight="false" outlineLevel="0" collapsed="false">
      <c r="B438" s="198"/>
      <c r="D438" s="176" t="s">
        <v>207</v>
      </c>
      <c r="E438" s="199"/>
      <c r="F438" s="200" t="s">
        <v>227</v>
      </c>
      <c r="H438" s="201" t="n">
        <v>4</v>
      </c>
      <c r="L438" s="198"/>
      <c r="M438" s="202"/>
      <c r="N438" s="203"/>
      <c r="O438" s="203"/>
      <c r="P438" s="203"/>
      <c r="Q438" s="203"/>
      <c r="R438" s="203"/>
      <c r="S438" s="203"/>
      <c r="T438" s="204"/>
      <c r="AT438" s="199" t="s">
        <v>207</v>
      </c>
      <c r="AU438" s="199" t="s">
        <v>82</v>
      </c>
      <c r="AV438" s="197" t="s">
        <v>146</v>
      </c>
      <c r="AW438" s="197" t="s">
        <v>35</v>
      </c>
      <c r="AX438" s="197" t="s">
        <v>80</v>
      </c>
      <c r="AY438" s="199" t="s">
        <v>127</v>
      </c>
    </row>
    <row r="439" s="26" customFormat="true" ht="25.5" hidden="false" customHeight="true" outlineLevel="0" collapsed="false">
      <c r="B439" s="164"/>
      <c r="C439" s="165" t="s">
        <v>712</v>
      </c>
      <c r="D439" s="165" t="s">
        <v>130</v>
      </c>
      <c r="E439" s="166" t="s">
        <v>678</v>
      </c>
      <c r="F439" s="167" t="s">
        <v>679</v>
      </c>
      <c r="G439" s="168" t="s">
        <v>240</v>
      </c>
      <c r="H439" s="169" t="n">
        <v>4</v>
      </c>
      <c r="I439" s="170"/>
      <c r="J439" s="170" t="n">
        <f aca="false">ROUND(I439*H439,2)</f>
        <v>0</v>
      </c>
      <c r="K439" s="167"/>
      <c r="L439" s="27"/>
      <c r="M439" s="171"/>
      <c r="N439" s="172" t="s">
        <v>43</v>
      </c>
      <c r="O439" s="173" t="n">
        <v>0</v>
      </c>
      <c r="P439" s="173" t="n">
        <f aca="false">O439*H439</f>
        <v>0</v>
      </c>
      <c r="Q439" s="173" t="n">
        <v>0</v>
      </c>
      <c r="R439" s="173" t="n">
        <f aca="false">Q439*H439</f>
        <v>0</v>
      </c>
      <c r="S439" s="173" t="n">
        <v>0</v>
      </c>
      <c r="T439" s="174" t="n">
        <f aca="false">S439*H439</f>
        <v>0</v>
      </c>
      <c r="AR439" s="10" t="s">
        <v>282</v>
      </c>
      <c r="AT439" s="10" t="s">
        <v>130</v>
      </c>
      <c r="AU439" s="10" t="s">
        <v>82</v>
      </c>
      <c r="AY439" s="10" t="s">
        <v>127</v>
      </c>
      <c r="BE439" s="175" t="n">
        <f aca="false">IF(N439="základní",J439,0)</f>
        <v>0</v>
      </c>
      <c r="BF439" s="175" t="n">
        <f aca="false">IF(N439="snížená",J439,0)</f>
        <v>0</v>
      </c>
      <c r="BG439" s="175" t="n">
        <f aca="false">IF(N439="zákl. přenesená",J439,0)</f>
        <v>0</v>
      </c>
      <c r="BH439" s="175" t="n">
        <f aca="false">IF(N439="sníž. přenesená",J439,0)</f>
        <v>0</v>
      </c>
      <c r="BI439" s="175" t="n">
        <f aca="false">IF(N439="nulová",J439,0)</f>
        <v>0</v>
      </c>
      <c r="BJ439" s="10" t="s">
        <v>80</v>
      </c>
      <c r="BK439" s="175" t="n">
        <f aca="false">ROUND(I439*H439,2)</f>
        <v>0</v>
      </c>
      <c r="BL439" s="10" t="s">
        <v>282</v>
      </c>
      <c r="BM439" s="10" t="s">
        <v>1244</v>
      </c>
    </row>
    <row r="440" s="26" customFormat="true" ht="24" hidden="false" customHeight="false" outlineLevel="0" collapsed="false">
      <c r="B440" s="27"/>
      <c r="D440" s="176" t="s">
        <v>140</v>
      </c>
      <c r="F440" s="177" t="s">
        <v>681</v>
      </c>
      <c r="L440" s="27"/>
      <c r="M440" s="178"/>
      <c r="N440" s="28"/>
      <c r="O440" s="28"/>
      <c r="P440" s="28"/>
      <c r="Q440" s="28"/>
      <c r="R440" s="28"/>
      <c r="S440" s="28"/>
      <c r="T440" s="67"/>
      <c r="AT440" s="10" t="s">
        <v>140</v>
      </c>
      <c r="AU440" s="10" t="s">
        <v>82</v>
      </c>
    </row>
    <row r="441" s="182" customFormat="true" ht="12" hidden="false" customHeight="false" outlineLevel="0" collapsed="false">
      <c r="B441" s="183"/>
      <c r="D441" s="176" t="s">
        <v>207</v>
      </c>
      <c r="E441" s="184"/>
      <c r="F441" s="185" t="s">
        <v>944</v>
      </c>
      <c r="H441" s="184"/>
      <c r="L441" s="183"/>
      <c r="M441" s="186"/>
      <c r="N441" s="187"/>
      <c r="O441" s="187"/>
      <c r="P441" s="187"/>
      <c r="Q441" s="187"/>
      <c r="R441" s="187"/>
      <c r="S441" s="187"/>
      <c r="T441" s="188"/>
      <c r="AT441" s="184" t="s">
        <v>207</v>
      </c>
      <c r="AU441" s="184" t="s">
        <v>82</v>
      </c>
      <c r="AV441" s="182" t="s">
        <v>80</v>
      </c>
      <c r="AW441" s="182" t="s">
        <v>35</v>
      </c>
      <c r="AX441" s="182" t="s">
        <v>72</v>
      </c>
      <c r="AY441" s="184" t="s">
        <v>127</v>
      </c>
    </row>
    <row r="442" s="189" customFormat="true" ht="12" hidden="false" customHeight="false" outlineLevel="0" collapsed="false">
      <c r="B442" s="190"/>
      <c r="D442" s="176" t="s">
        <v>207</v>
      </c>
      <c r="E442" s="191"/>
      <c r="F442" s="192" t="s">
        <v>1245</v>
      </c>
      <c r="H442" s="193" t="n">
        <v>2</v>
      </c>
      <c r="L442" s="190"/>
      <c r="M442" s="194"/>
      <c r="N442" s="195"/>
      <c r="O442" s="195"/>
      <c r="P442" s="195"/>
      <c r="Q442" s="195"/>
      <c r="R442" s="195"/>
      <c r="S442" s="195"/>
      <c r="T442" s="196"/>
      <c r="AT442" s="191" t="s">
        <v>207</v>
      </c>
      <c r="AU442" s="191" t="s">
        <v>82</v>
      </c>
      <c r="AV442" s="189" t="s">
        <v>82</v>
      </c>
      <c r="AW442" s="189" t="s">
        <v>35</v>
      </c>
      <c r="AX442" s="189" t="s">
        <v>72</v>
      </c>
      <c r="AY442" s="191" t="s">
        <v>127</v>
      </c>
    </row>
    <row r="443" s="189" customFormat="true" ht="12" hidden="false" customHeight="false" outlineLevel="0" collapsed="false">
      <c r="B443" s="190"/>
      <c r="D443" s="176" t="s">
        <v>207</v>
      </c>
      <c r="E443" s="191"/>
      <c r="F443" s="192" t="s">
        <v>1246</v>
      </c>
      <c r="H443" s="193" t="n">
        <v>2</v>
      </c>
      <c r="L443" s="190"/>
      <c r="M443" s="194"/>
      <c r="N443" s="195"/>
      <c r="O443" s="195"/>
      <c r="P443" s="195"/>
      <c r="Q443" s="195"/>
      <c r="R443" s="195"/>
      <c r="S443" s="195"/>
      <c r="T443" s="196"/>
      <c r="AT443" s="191" t="s">
        <v>207</v>
      </c>
      <c r="AU443" s="191" t="s">
        <v>82</v>
      </c>
      <c r="AV443" s="189" t="s">
        <v>82</v>
      </c>
      <c r="AW443" s="189" t="s">
        <v>35</v>
      </c>
      <c r="AX443" s="189" t="s">
        <v>72</v>
      </c>
      <c r="AY443" s="191" t="s">
        <v>127</v>
      </c>
    </row>
    <row r="444" s="197" customFormat="true" ht="12" hidden="false" customHeight="false" outlineLevel="0" collapsed="false">
      <c r="B444" s="198"/>
      <c r="D444" s="176" t="s">
        <v>207</v>
      </c>
      <c r="E444" s="199"/>
      <c r="F444" s="200" t="s">
        <v>227</v>
      </c>
      <c r="H444" s="201" t="n">
        <v>4</v>
      </c>
      <c r="L444" s="198"/>
      <c r="M444" s="202"/>
      <c r="N444" s="203"/>
      <c r="O444" s="203"/>
      <c r="P444" s="203"/>
      <c r="Q444" s="203"/>
      <c r="R444" s="203"/>
      <c r="S444" s="203"/>
      <c r="T444" s="204"/>
      <c r="AT444" s="199" t="s">
        <v>207</v>
      </c>
      <c r="AU444" s="199" t="s">
        <v>82</v>
      </c>
      <c r="AV444" s="197" t="s">
        <v>146</v>
      </c>
      <c r="AW444" s="197" t="s">
        <v>35</v>
      </c>
      <c r="AX444" s="197" t="s">
        <v>80</v>
      </c>
      <c r="AY444" s="199" t="s">
        <v>127</v>
      </c>
    </row>
    <row r="445" s="26" customFormat="true" ht="16.5" hidden="false" customHeight="true" outlineLevel="0" collapsed="false">
      <c r="B445" s="164"/>
      <c r="C445" s="205" t="s">
        <v>716</v>
      </c>
      <c r="D445" s="205" t="s">
        <v>228</v>
      </c>
      <c r="E445" s="206" t="s">
        <v>690</v>
      </c>
      <c r="F445" s="207" t="s">
        <v>691</v>
      </c>
      <c r="G445" s="208" t="s">
        <v>205</v>
      </c>
      <c r="H445" s="209" t="n">
        <v>4.345</v>
      </c>
      <c r="I445" s="210"/>
      <c r="J445" s="210" t="n">
        <f aca="false">ROUND(I445*H445,2)</f>
        <v>0</v>
      </c>
      <c r="K445" s="207"/>
      <c r="L445" s="211"/>
      <c r="M445" s="212"/>
      <c r="N445" s="213" t="s">
        <v>43</v>
      </c>
      <c r="O445" s="173" t="n">
        <v>0</v>
      </c>
      <c r="P445" s="173" t="n">
        <f aca="false">O445*H445</f>
        <v>0</v>
      </c>
      <c r="Q445" s="173" t="n">
        <v>0.55</v>
      </c>
      <c r="R445" s="173" t="n">
        <f aca="false">Q445*H445</f>
        <v>2.38975</v>
      </c>
      <c r="S445" s="173" t="n">
        <v>0</v>
      </c>
      <c r="T445" s="174" t="n">
        <f aca="false">S445*H445</f>
        <v>0</v>
      </c>
      <c r="AR445" s="10" t="s">
        <v>363</v>
      </c>
      <c r="AT445" s="10" t="s">
        <v>228</v>
      </c>
      <c r="AU445" s="10" t="s">
        <v>82</v>
      </c>
      <c r="AY445" s="10" t="s">
        <v>127</v>
      </c>
      <c r="BE445" s="175" t="n">
        <f aca="false">IF(N445="základní",J445,0)</f>
        <v>0</v>
      </c>
      <c r="BF445" s="175" t="n">
        <f aca="false">IF(N445="snížená",J445,0)</f>
        <v>0</v>
      </c>
      <c r="BG445" s="175" t="n">
        <f aca="false">IF(N445="zákl. přenesená",J445,0)</f>
        <v>0</v>
      </c>
      <c r="BH445" s="175" t="n">
        <f aca="false">IF(N445="sníž. přenesená",J445,0)</f>
        <v>0</v>
      </c>
      <c r="BI445" s="175" t="n">
        <f aca="false">IF(N445="nulová",J445,0)</f>
        <v>0</v>
      </c>
      <c r="BJ445" s="10" t="s">
        <v>80</v>
      </c>
      <c r="BK445" s="175" t="n">
        <f aca="false">ROUND(I445*H445,2)</f>
        <v>0</v>
      </c>
      <c r="BL445" s="10" t="s">
        <v>282</v>
      </c>
      <c r="BM445" s="10" t="s">
        <v>1247</v>
      </c>
    </row>
    <row r="446" s="182" customFormat="true" ht="12" hidden="false" customHeight="false" outlineLevel="0" collapsed="false">
      <c r="B446" s="183"/>
      <c r="D446" s="176" t="s">
        <v>207</v>
      </c>
      <c r="E446" s="184"/>
      <c r="F446" s="185" t="s">
        <v>944</v>
      </c>
      <c r="H446" s="184"/>
      <c r="L446" s="183"/>
      <c r="M446" s="186"/>
      <c r="N446" s="187"/>
      <c r="O446" s="187"/>
      <c r="P446" s="187"/>
      <c r="Q446" s="187"/>
      <c r="R446" s="187"/>
      <c r="S446" s="187"/>
      <c r="T446" s="188"/>
      <c r="AT446" s="184" t="s">
        <v>207</v>
      </c>
      <c r="AU446" s="184" t="s">
        <v>82</v>
      </c>
      <c r="AV446" s="182" t="s">
        <v>80</v>
      </c>
      <c r="AW446" s="182" t="s">
        <v>35</v>
      </c>
      <c r="AX446" s="182" t="s">
        <v>72</v>
      </c>
      <c r="AY446" s="184" t="s">
        <v>127</v>
      </c>
    </row>
    <row r="447" s="189" customFormat="true" ht="24" hidden="false" customHeight="false" outlineLevel="0" collapsed="false">
      <c r="B447" s="190"/>
      <c r="D447" s="176" t="s">
        <v>207</v>
      </c>
      <c r="E447" s="191"/>
      <c r="F447" s="192" t="s">
        <v>1248</v>
      </c>
      <c r="H447" s="193" t="n">
        <v>4.345</v>
      </c>
      <c r="L447" s="190"/>
      <c r="M447" s="194"/>
      <c r="N447" s="195"/>
      <c r="O447" s="195"/>
      <c r="P447" s="195"/>
      <c r="Q447" s="195"/>
      <c r="R447" s="195"/>
      <c r="S447" s="195"/>
      <c r="T447" s="196"/>
      <c r="AT447" s="191" t="s">
        <v>207</v>
      </c>
      <c r="AU447" s="191" t="s">
        <v>82</v>
      </c>
      <c r="AV447" s="189" t="s">
        <v>82</v>
      </c>
      <c r="AW447" s="189" t="s">
        <v>35</v>
      </c>
      <c r="AX447" s="189" t="s">
        <v>80</v>
      </c>
      <c r="AY447" s="191" t="s">
        <v>127</v>
      </c>
    </row>
    <row r="448" s="26" customFormat="true" ht="16.5" hidden="false" customHeight="true" outlineLevel="0" collapsed="false">
      <c r="B448" s="164"/>
      <c r="C448" s="205" t="s">
        <v>720</v>
      </c>
      <c r="D448" s="205" t="s">
        <v>228</v>
      </c>
      <c r="E448" s="206" t="s">
        <v>696</v>
      </c>
      <c r="F448" s="207" t="s">
        <v>697</v>
      </c>
      <c r="G448" s="208" t="s">
        <v>205</v>
      </c>
      <c r="H448" s="209" t="n">
        <v>1.639</v>
      </c>
      <c r="I448" s="210"/>
      <c r="J448" s="210" t="n">
        <f aca="false">ROUND(I448*H448,2)</f>
        <v>0</v>
      </c>
      <c r="K448" s="207"/>
      <c r="L448" s="211"/>
      <c r="M448" s="212"/>
      <c r="N448" s="213" t="s">
        <v>43</v>
      </c>
      <c r="O448" s="173" t="n">
        <v>0</v>
      </c>
      <c r="P448" s="173" t="n">
        <f aca="false">O448*H448</f>
        <v>0</v>
      </c>
      <c r="Q448" s="173" t="n">
        <v>0.55</v>
      </c>
      <c r="R448" s="173" t="n">
        <f aca="false">Q448*H448</f>
        <v>0.90145</v>
      </c>
      <c r="S448" s="173" t="n">
        <v>0</v>
      </c>
      <c r="T448" s="174" t="n">
        <f aca="false">S448*H448</f>
        <v>0</v>
      </c>
      <c r="AR448" s="10" t="s">
        <v>363</v>
      </c>
      <c r="AT448" s="10" t="s">
        <v>228</v>
      </c>
      <c r="AU448" s="10" t="s">
        <v>82</v>
      </c>
      <c r="AY448" s="10" t="s">
        <v>127</v>
      </c>
      <c r="BE448" s="175" t="n">
        <f aca="false">IF(N448="základní",J448,0)</f>
        <v>0</v>
      </c>
      <c r="BF448" s="175" t="n">
        <f aca="false">IF(N448="snížená",J448,0)</f>
        <v>0</v>
      </c>
      <c r="BG448" s="175" t="n">
        <f aca="false">IF(N448="zákl. přenesená",J448,0)</f>
        <v>0</v>
      </c>
      <c r="BH448" s="175" t="n">
        <f aca="false">IF(N448="sníž. přenesená",J448,0)</f>
        <v>0</v>
      </c>
      <c r="BI448" s="175" t="n">
        <f aca="false">IF(N448="nulová",J448,0)</f>
        <v>0</v>
      </c>
      <c r="BJ448" s="10" t="s">
        <v>80</v>
      </c>
      <c r="BK448" s="175" t="n">
        <f aca="false">ROUND(I448*H448,2)</f>
        <v>0</v>
      </c>
      <c r="BL448" s="10" t="s">
        <v>282</v>
      </c>
      <c r="BM448" s="10" t="s">
        <v>1249</v>
      </c>
    </row>
    <row r="449" s="182" customFormat="true" ht="12" hidden="false" customHeight="false" outlineLevel="0" collapsed="false">
      <c r="B449" s="183"/>
      <c r="D449" s="176" t="s">
        <v>207</v>
      </c>
      <c r="E449" s="184"/>
      <c r="F449" s="185" t="s">
        <v>944</v>
      </c>
      <c r="H449" s="184"/>
      <c r="L449" s="183"/>
      <c r="M449" s="186"/>
      <c r="N449" s="187"/>
      <c r="O449" s="187"/>
      <c r="P449" s="187"/>
      <c r="Q449" s="187"/>
      <c r="R449" s="187"/>
      <c r="S449" s="187"/>
      <c r="T449" s="188"/>
      <c r="AT449" s="184" t="s">
        <v>207</v>
      </c>
      <c r="AU449" s="184" t="s">
        <v>82</v>
      </c>
      <c r="AV449" s="182" t="s">
        <v>80</v>
      </c>
      <c r="AW449" s="182" t="s">
        <v>35</v>
      </c>
      <c r="AX449" s="182" t="s">
        <v>72</v>
      </c>
      <c r="AY449" s="184" t="s">
        <v>127</v>
      </c>
    </row>
    <row r="450" s="189" customFormat="true" ht="12" hidden="false" customHeight="false" outlineLevel="0" collapsed="false">
      <c r="B450" s="190"/>
      <c r="D450" s="176" t="s">
        <v>207</v>
      </c>
      <c r="E450" s="191"/>
      <c r="F450" s="192" t="s">
        <v>1250</v>
      </c>
      <c r="H450" s="193" t="n">
        <v>1.639</v>
      </c>
      <c r="L450" s="190"/>
      <c r="M450" s="194"/>
      <c r="N450" s="195"/>
      <c r="O450" s="195"/>
      <c r="P450" s="195"/>
      <c r="Q450" s="195"/>
      <c r="R450" s="195"/>
      <c r="S450" s="195"/>
      <c r="T450" s="196"/>
      <c r="AT450" s="191" t="s">
        <v>207</v>
      </c>
      <c r="AU450" s="191" t="s">
        <v>82</v>
      </c>
      <c r="AV450" s="189" t="s">
        <v>82</v>
      </c>
      <c r="AW450" s="189" t="s">
        <v>35</v>
      </c>
      <c r="AX450" s="189" t="s">
        <v>80</v>
      </c>
      <c r="AY450" s="191" t="s">
        <v>127</v>
      </c>
    </row>
    <row r="451" s="26" customFormat="true" ht="16.5" hidden="false" customHeight="true" outlineLevel="0" collapsed="false">
      <c r="B451" s="164"/>
      <c r="C451" s="165" t="s">
        <v>724</v>
      </c>
      <c r="D451" s="165" t="s">
        <v>130</v>
      </c>
      <c r="E451" s="166" t="s">
        <v>701</v>
      </c>
      <c r="F451" s="167" t="s">
        <v>702</v>
      </c>
      <c r="G451" s="168" t="s">
        <v>240</v>
      </c>
      <c r="H451" s="169" t="n">
        <v>5</v>
      </c>
      <c r="I451" s="170"/>
      <c r="J451" s="170" t="n">
        <f aca="false">ROUND(I451*H451,2)</f>
        <v>0</v>
      </c>
      <c r="K451" s="167"/>
      <c r="L451" s="27"/>
      <c r="M451" s="171"/>
      <c r="N451" s="172" t="s">
        <v>43</v>
      </c>
      <c r="O451" s="173" t="n">
        <v>0</v>
      </c>
      <c r="P451" s="173" t="n">
        <f aca="false">O451*H451</f>
        <v>0</v>
      </c>
      <c r="Q451" s="173" t="n">
        <v>0</v>
      </c>
      <c r="R451" s="173" t="n">
        <f aca="false">Q451*H451</f>
        <v>0</v>
      </c>
      <c r="S451" s="173" t="n">
        <v>0</v>
      </c>
      <c r="T451" s="174" t="n">
        <f aca="false">S451*H451</f>
        <v>0</v>
      </c>
      <c r="AR451" s="10" t="s">
        <v>282</v>
      </c>
      <c r="AT451" s="10" t="s">
        <v>130</v>
      </c>
      <c r="AU451" s="10" t="s">
        <v>82</v>
      </c>
      <c r="AY451" s="10" t="s">
        <v>127</v>
      </c>
      <c r="BE451" s="175" t="n">
        <f aca="false">IF(N451="základní",J451,0)</f>
        <v>0</v>
      </c>
      <c r="BF451" s="175" t="n">
        <f aca="false">IF(N451="snížená",J451,0)</f>
        <v>0</v>
      </c>
      <c r="BG451" s="175" t="n">
        <f aca="false">IF(N451="zákl. přenesená",J451,0)</f>
        <v>0</v>
      </c>
      <c r="BH451" s="175" t="n">
        <f aca="false">IF(N451="sníž. přenesená",J451,0)</f>
        <v>0</v>
      </c>
      <c r="BI451" s="175" t="n">
        <f aca="false">IF(N451="nulová",J451,0)</f>
        <v>0</v>
      </c>
      <c r="BJ451" s="10" t="s">
        <v>80</v>
      </c>
      <c r="BK451" s="175" t="n">
        <f aca="false">ROUND(I451*H451,2)</f>
        <v>0</v>
      </c>
      <c r="BL451" s="10" t="s">
        <v>282</v>
      </c>
      <c r="BM451" s="10" t="s">
        <v>1251</v>
      </c>
    </row>
    <row r="452" s="26" customFormat="true" ht="16.5" hidden="false" customHeight="true" outlineLevel="0" collapsed="false">
      <c r="B452" s="164"/>
      <c r="C452" s="165" t="s">
        <v>729</v>
      </c>
      <c r="D452" s="165" t="s">
        <v>130</v>
      </c>
      <c r="E452" s="166" t="s">
        <v>1252</v>
      </c>
      <c r="F452" s="167" t="s">
        <v>1253</v>
      </c>
      <c r="G452" s="168" t="s">
        <v>240</v>
      </c>
      <c r="H452" s="169" t="n">
        <v>1</v>
      </c>
      <c r="I452" s="170"/>
      <c r="J452" s="170" t="n">
        <f aca="false">ROUND(I452*H452,2)</f>
        <v>0</v>
      </c>
      <c r="K452" s="167"/>
      <c r="L452" s="27"/>
      <c r="M452" s="171"/>
      <c r="N452" s="172" t="s">
        <v>43</v>
      </c>
      <c r="O452" s="173" t="n">
        <v>0</v>
      </c>
      <c r="P452" s="173" t="n">
        <f aca="false">O452*H452</f>
        <v>0</v>
      </c>
      <c r="Q452" s="173" t="n">
        <v>0</v>
      </c>
      <c r="R452" s="173" t="n">
        <f aca="false">Q452*H452</f>
        <v>0</v>
      </c>
      <c r="S452" s="173" t="n">
        <v>0</v>
      </c>
      <c r="T452" s="174" t="n">
        <f aca="false">S452*H452</f>
        <v>0</v>
      </c>
      <c r="AR452" s="10" t="s">
        <v>282</v>
      </c>
      <c r="AT452" s="10" t="s">
        <v>130</v>
      </c>
      <c r="AU452" s="10" t="s">
        <v>82</v>
      </c>
      <c r="AY452" s="10" t="s">
        <v>127</v>
      </c>
      <c r="BE452" s="175" t="n">
        <f aca="false">IF(N452="základní",J452,0)</f>
        <v>0</v>
      </c>
      <c r="BF452" s="175" t="n">
        <f aca="false">IF(N452="snížená",J452,0)</f>
        <v>0</v>
      </c>
      <c r="BG452" s="175" t="n">
        <f aca="false">IF(N452="zákl. přenesená",J452,0)</f>
        <v>0</v>
      </c>
      <c r="BH452" s="175" t="n">
        <f aca="false">IF(N452="sníž. přenesená",J452,0)</f>
        <v>0</v>
      </c>
      <c r="BI452" s="175" t="n">
        <f aca="false">IF(N452="nulová",J452,0)</f>
        <v>0</v>
      </c>
      <c r="BJ452" s="10" t="s">
        <v>80</v>
      </c>
      <c r="BK452" s="175" t="n">
        <f aca="false">ROUND(I452*H452,2)</f>
        <v>0</v>
      </c>
      <c r="BL452" s="10" t="s">
        <v>282</v>
      </c>
      <c r="BM452" s="10" t="s">
        <v>1254</v>
      </c>
    </row>
    <row r="453" s="26" customFormat="true" ht="25.5" hidden="false" customHeight="true" outlineLevel="0" collapsed="false">
      <c r="B453" s="164"/>
      <c r="C453" s="165" t="s">
        <v>734</v>
      </c>
      <c r="D453" s="165" t="s">
        <v>130</v>
      </c>
      <c r="E453" s="166" t="s">
        <v>725</v>
      </c>
      <c r="F453" s="167" t="s">
        <v>726</v>
      </c>
      <c r="G453" s="168" t="s">
        <v>240</v>
      </c>
      <c r="H453" s="169" t="n">
        <v>5</v>
      </c>
      <c r="I453" s="170"/>
      <c r="J453" s="170" t="n">
        <f aca="false">ROUND(I453*H453,2)</f>
        <v>0</v>
      </c>
      <c r="K453" s="167"/>
      <c r="L453" s="27"/>
      <c r="M453" s="171"/>
      <c r="N453" s="172" t="s">
        <v>43</v>
      </c>
      <c r="O453" s="173" t="n">
        <v>0.585</v>
      </c>
      <c r="P453" s="173" t="n">
        <f aca="false">O453*H453</f>
        <v>2.925</v>
      </c>
      <c r="Q453" s="173" t="n">
        <v>0</v>
      </c>
      <c r="R453" s="173" t="n">
        <f aca="false">Q453*H453</f>
        <v>0</v>
      </c>
      <c r="S453" s="173" t="n">
        <v>0</v>
      </c>
      <c r="T453" s="174" t="n">
        <f aca="false">S453*H453</f>
        <v>0</v>
      </c>
      <c r="AR453" s="10" t="s">
        <v>282</v>
      </c>
      <c r="AT453" s="10" t="s">
        <v>130</v>
      </c>
      <c r="AU453" s="10" t="s">
        <v>82</v>
      </c>
      <c r="AY453" s="10" t="s">
        <v>127</v>
      </c>
      <c r="BE453" s="175" t="n">
        <f aca="false">IF(N453="základní",J453,0)</f>
        <v>0</v>
      </c>
      <c r="BF453" s="175" t="n">
        <f aca="false">IF(N453="snížená",J453,0)</f>
        <v>0</v>
      </c>
      <c r="BG453" s="175" t="n">
        <f aca="false">IF(N453="zákl. přenesená",J453,0)</f>
        <v>0</v>
      </c>
      <c r="BH453" s="175" t="n">
        <f aca="false">IF(N453="sníž. přenesená",J453,0)</f>
        <v>0</v>
      </c>
      <c r="BI453" s="175" t="n">
        <f aca="false">IF(N453="nulová",J453,0)</f>
        <v>0</v>
      </c>
      <c r="BJ453" s="10" t="s">
        <v>80</v>
      </c>
      <c r="BK453" s="175" t="n">
        <f aca="false">ROUND(I453*H453,2)</f>
        <v>0</v>
      </c>
      <c r="BL453" s="10" t="s">
        <v>282</v>
      </c>
      <c r="BM453" s="10" t="s">
        <v>1255</v>
      </c>
    </row>
    <row r="454" s="182" customFormat="true" ht="12" hidden="false" customHeight="false" outlineLevel="0" collapsed="false">
      <c r="B454" s="183"/>
      <c r="D454" s="176" t="s">
        <v>207</v>
      </c>
      <c r="E454" s="184"/>
      <c r="F454" s="185" t="s">
        <v>944</v>
      </c>
      <c r="H454" s="184"/>
      <c r="L454" s="183"/>
      <c r="M454" s="186"/>
      <c r="N454" s="187"/>
      <c r="O454" s="187"/>
      <c r="P454" s="187"/>
      <c r="Q454" s="187"/>
      <c r="R454" s="187"/>
      <c r="S454" s="187"/>
      <c r="T454" s="188"/>
      <c r="AT454" s="184" t="s">
        <v>207</v>
      </c>
      <c r="AU454" s="184" t="s">
        <v>82</v>
      </c>
      <c r="AV454" s="182" t="s">
        <v>80</v>
      </c>
      <c r="AW454" s="182" t="s">
        <v>35</v>
      </c>
      <c r="AX454" s="182" t="s">
        <v>72</v>
      </c>
      <c r="AY454" s="184" t="s">
        <v>127</v>
      </c>
    </row>
    <row r="455" s="189" customFormat="true" ht="12" hidden="false" customHeight="false" outlineLevel="0" collapsed="false">
      <c r="B455" s="190"/>
      <c r="D455" s="176" t="s">
        <v>207</v>
      </c>
      <c r="E455" s="191"/>
      <c r="F455" s="192" t="s">
        <v>1256</v>
      </c>
      <c r="H455" s="193" t="n">
        <v>5</v>
      </c>
      <c r="L455" s="190"/>
      <c r="M455" s="194"/>
      <c r="N455" s="195"/>
      <c r="O455" s="195"/>
      <c r="P455" s="195"/>
      <c r="Q455" s="195"/>
      <c r="R455" s="195"/>
      <c r="S455" s="195"/>
      <c r="T455" s="196"/>
      <c r="AT455" s="191" t="s">
        <v>207</v>
      </c>
      <c r="AU455" s="191" t="s">
        <v>82</v>
      </c>
      <c r="AV455" s="189" t="s">
        <v>82</v>
      </c>
      <c r="AW455" s="189" t="s">
        <v>35</v>
      </c>
      <c r="AX455" s="189" t="s">
        <v>80</v>
      </c>
      <c r="AY455" s="191" t="s">
        <v>127</v>
      </c>
    </row>
    <row r="456" s="26" customFormat="true" ht="16.5" hidden="false" customHeight="true" outlineLevel="0" collapsed="false">
      <c r="B456" s="164"/>
      <c r="C456" s="205" t="s">
        <v>739</v>
      </c>
      <c r="D456" s="205" t="s">
        <v>228</v>
      </c>
      <c r="E456" s="206" t="s">
        <v>730</v>
      </c>
      <c r="F456" s="207" t="s">
        <v>731</v>
      </c>
      <c r="G456" s="208" t="s">
        <v>240</v>
      </c>
      <c r="H456" s="209" t="n">
        <v>5</v>
      </c>
      <c r="I456" s="210"/>
      <c r="J456" s="210" t="n">
        <f aca="false">ROUND(I456*H456,2)</f>
        <v>0</v>
      </c>
      <c r="K456" s="207"/>
      <c r="L456" s="211"/>
      <c r="M456" s="212"/>
      <c r="N456" s="213" t="s">
        <v>43</v>
      </c>
      <c r="O456" s="173" t="n">
        <v>0</v>
      </c>
      <c r="P456" s="173" t="n">
        <f aca="false">O456*H456</f>
        <v>0</v>
      </c>
      <c r="Q456" s="173" t="n">
        <v>0</v>
      </c>
      <c r="R456" s="173" t="n">
        <f aca="false">Q456*H456</f>
        <v>0</v>
      </c>
      <c r="S456" s="173" t="n">
        <v>0</v>
      </c>
      <c r="T456" s="174" t="n">
        <f aca="false">S456*H456</f>
        <v>0</v>
      </c>
      <c r="AR456" s="10" t="s">
        <v>363</v>
      </c>
      <c r="AT456" s="10" t="s">
        <v>228</v>
      </c>
      <c r="AU456" s="10" t="s">
        <v>82</v>
      </c>
      <c r="AY456" s="10" t="s">
        <v>127</v>
      </c>
      <c r="BE456" s="175" t="n">
        <f aca="false">IF(N456="základní",J456,0)</f>
        <v>0</v>
      </c>
      <c r="BF456" s="175" t="n">
        <f aca="false">IF(N456="snížená",J456,0)</f>
        <v>0</v>
      </c>
      <c r="BG456" s="175" t="n">
        <f aca="false">IF(N456="zákl. přenesená",J456,0)</f>
        <v>0</v>
      </c>
      <c r="BH456" s="175" t="n">
        <f aca="false">IF(N456="sníž. přenesená",J456,0)</f>
        <v>0</v>
      </c>
      <c r="BI456" s="175" t="n">
        <f aca="false">IF(N456="nulová",J456,0)</f>
        <v>0</v>
      </c>
      <c r="BJ456" s="10" t="s">
        <v>80</v>
      </c>
      <c r="BK456" s="175" t="n">
        <f aca="false">ROUND(I456*H456,2)</f>
        <v>0</v>
      </c>
      <c r="BL456" s="10" t="s">
        <v>282</v>
      </c>
      <c r="BM456" s="10" t="s">
        <v>1257</v>
      </c>
    </row>
    <row r="457" s="26" customFormat="true" ht="24" hidden="false" customHeight="false" outlineLevel="0" collapsed="false">
      <c r="B457" s="27"/>
      <c r="D457" s="176" t="s">
        <v>140</v>
      </c>
      <c r="F457" s="177" t="s">
        <v>733</v>
      </c>
      <c r="L457" s="27"/>
      <c r="M457" s="178"/>
      <c r="N457" s="28"/>
      <c r="O457" s="28"/>
      <c r="P457" s="28"/>
      <c r="Q457" s="28"/>
      <c r="R457" s="28"/>
      <c r="S457" s="28"/>
      <c r="T457" s="67"/>
      <c r="AT457" s="10" t="s">
        <v>140</v>
      </c>
      <c r="AU457" s="10" t="s">
        <v>82</v>
      </c>
    </row>
    <row r="458" s="26" customFormat="true" ht="16.5" hidden="false" customHeight="true" outlineLevel="0" collapsed="false">
      <c r="B458" s="164"/>
      <c r="C458" s="165" t="s">
        <v>744</v>
      </c>
      <c r="D458" s="165" t="s">
        <v>130</v>
      </c>
      <c r="E458" s="166" t="s">
        <v>745</v>
      </c>
      <c r="F458" s="167" t="s">
        <v>746</v>
      </c>
      <c r="G458" s="168" t="s">
        <v>218</v>
      </c>
      <c r="H458" s="169" t="n">
        <v>6.022</v>
      </c>
      <c r="I458" s="170"/>
      <c r="J458" s="170" t="n">
        <f aca="false">ROUND(I458*H458,2)</f>
        <v>0</v>
      </c>
      <c r="K458" s="167" t="s">
        <v>134</v>
      </c>
      <c r="L458" s="27"/>
      <c r="M458" s="171"/>
      <c r="N458" s="172" t="s">
        <v>43</v>
      </c>
      <c r="O458" s="173" t="n">
        <v>1.863</v>
      </c>
      <c r="P458" s="173" t="n">
        <f aca="false">O458*H458</f>
        <v>11.218986</v>
      </c>
      <c r="Q458" s="173" t="n">
        <v>0</v>
      </c>
      <c r="R458" s="173" t="n">
        <f aca="false">Q458*H458</f>
        <v>0</v>
      </c>
      <c r="S458" s="173" t="n">
        <v>0</v>
      </c>
      <c r="T458" s="174" t="n">
        <f aca="false">S458*H458</f>
        <v>0</v>
      </c>
      <c r="AR458" s="10" t="s">
        <v>282</v>
      </c>
      <c r="AT458" s="10" t="s">
        <v>130</v>
      </c>
      <c r="AU458" s="10" t="s">
        <v>82</v>
      </c>
      <c r="AY458" s="10" t="s">
        <v>127</v>
      </c>
      <c r="BE458" s="175" t="n">
        <f aca="false">IF(N458="základní",J458,0)</f>
        <v>0</v>
      </c>
      <c r="BF458" s="175" t="n">
        <f aca="false">IF(N458="snížená",J458,0)</f>
        <v>0</v>
      </c>
      <c r="BG458" s="175" t="n">
        <f aca="false">IF(N458="zákl. přenesená",J458,0)</f>
        <v>0</v>
      </c>
      <c r="BH458" s="175" t="n">
        <f aca="false">IF(N458="sníž. přenesená",J458,0)</f>
        <v>0</v>
      </c>
      <c r="BI458" s="175" t="n">
        <f aca="false">IF(N458="nulová",J458,0)</f>
        <v>0</v>
      </c>
      <c r="BJ458" s="10" t="s">
        <v>80</v>
      </c>
      <c r="BK458" s="175" t="n">
        <f aca="false">ROUND(I458*H458,2)</f>
        <v>0</v>
      </c>
      <c r="BL458" s="10" t="s">
        <v>282</v>
      </c>
      <c r="BM458" s="10" t="s">
        <v>1258</v>
      </c>
    </row>
    <row r="459" s="151" customFormat="true" ht="29.85" hidden="false" customHeight="true" outlineLevel="0" collapsed="false">
      <c r="B459" s="152"/>
      <c r="D459" s="153" t="s">
        <v>71</v>
      </c>
      <c r="E459" s="162" t="s">
        <v>1259</v>
      </c>
      <c r="F459" s="162" t="s">
        <v>1260</v>
      </c>
      <c r="J459" s="163" t="n">
        <f aca="false">BK459</f>
        <v>0</v>
      </c>
      <c r="L459" s="152"/>
      <c r="M459" s="156"/>
      <c r="N459" s="157"/>
      <c r="O459" s="157"/>
      <c r="P459" s="158" t="n">
        <f aca="false">SUM(P460:P466)</f>
        <v>2.98438</v>
      </c>
      <c r="Q459" s="157"/>
      <c r="R459" s="158" t="n">
        <f aca="false">SUM(R460:R466)</f>
        <v>0.02</v>
      </c>
      <c r="S459" s="157"/>
      <c r="T459" s="159" t="n">
        <f aca="false">SUM(T460:T466)</f>
        <v>0</v>
      </c>
      <c r="AR459" s="153" t="s">
        <v>82</v>
      </c>
      <c r="AT459" s="160" t="s">
        <v>71</v>
      </c>
      <c r="AU459" s="160" t="s">
        <v>80</v>
      </c>
      <c r="AY459" s="153" t="s">
        <v>127</v>
      </c>
      <c r="BK459" s="161" t="n">
        <f aca="false">SUM(BK460:BK466)</f>
        <v>0</v>
      </c>
    </row>
    <row r="460" s="26" customFormat="true" ht="16.5" hidden="false" customHeight="true" outlineLevel="0" collapsed="false">
      <c r="B460" s="164"/>
      <c r="C460" s="165" t="s">
        <v>750</v>
      </c>
      <c r="D460" s="165" t="s">
        <v>130</v>
      </c>
      <c r="E460" s="166" t="s">
        <v>1261</v>
      </c>
      <c r="F460" s="167" t="s">
        <v>1262</v>
      </c>
      <c r="G460" s="168" t="s">
        <v>240</v>
      </c>
      <c r="H460" s="169" t="n">
        <v>8</v>
      </c>
      <c r="I460" s="170"/>
      <c r="J460" s="170" t="n">
        <f aca="false">ROUND(I460*H460,2)</f>
        <v>0</v>
      </c>
      <c r="K460" s="167" t="s">
        <v>134</v>
      </c>
      <c r="L460" s="27"/>
      <c r="M460" s="171"/>
      <c r="N460" s="172" t="s">
        <v>43</v>
      </c>
      <c r="O460" s="173" t="n">
        <v>0.37</v>
      </c>
      <c r="P460" s="173" t="n">
        <f aca="false">O460*H460</f>
        <v>2.96</v>
      </c>
      <c r="Q460" s="173" t="n">
        <v>0.0025</v>
      </c>
      <c r="R460" s="173" t="n">
        <f aca="false">Q460*H460</f>
        <v>0.02</v>
      </c>
      <c r="S460" s="173" t="n">
        <v>0</v>
      </c>
      <c r="T460" s="174" t="n">
        <f aca="false">S460*H460</f>
        <v>0</v>
      </c>
      <c r="AR460" s="10" t="s">
        <v>282</v>
      </c>
      <c r="AT460" s="10" t="s">
        <v>130</v>
      </c>
      <c r="AU460" s="10" t="s">
        <v>82</v>
      </c>
      <c r="AY460" s="10" t="s">
        <v>127</v>
      </c>
      <c r="BE460" s="175" t="n">
        <f aca="false">IF(N460="základní",J460,0)</f>
        <v>0</v>
      </c>
      <c r="BF460" s="175" t="n">
        <f aca="false">IF(N460="snížená",J460,0)</f>
        <v>0</v>
      </c>
      <c r="BG460" s="175" t="n">
        <f aca="false">IF(N460="zákl. přenesená",J460,0)</f>
        <v>0</v>
      </c>
      <c r="BH460" s="175" t="n">
        <f aca="false">IF(N460="sníž. přenesená",J460,0)</f>
        <v>0</v>
      </c>
      <c r="BI460" s="175" t="n">
        <f aca="false">IF(N460="nulová",J460,0)</f>
        <v>0</v>
      </c>
      <c r="BJ460" s="10" t="s">
        <v>80</v>
      </c>
      <c r="BK460" s="175" t="n">
        <f aca="false">ROUND(I460*H460,2)</f>
        <v>0</v>
      </c>
      <c r="BL460" s="10" t="s">
        <v>282</v>
      </c>
      <c r="BM460" s="10" t="s">
        <v>1263</v>
      </c>
    </row>
    <row r="461" s="182" customFormat="true" ht="12" hidden="false" customHeight="false" outlineLevel="0" collapsed="false">
      <c r="B461" s="183"/>
      <c r="D461" s="176" t="s">
        <v>207</v>
      </c>
      <c r="E461" s="184"/>
      <c r="F461" s="185" t="s">
        <v>944</v>
      </c>
      <c r="H461" s="184"/>
      <c r="L461" s="183"/>
      <c r="M461" s="186"/>
      <c r="N461" s="187"/>
      <c r="O461" s="187"/>
      <c r="P461" s="187"/>
      <c r="Q461" s="187"/>
      <c r="R461" s="187"/>
      <c r="S461" s="187"/>
      <c r="T461" s="188"/>
      <c r="AT461" s="184" t="s">
        <v>207</v>
      </c>
      <c r="AU461" s="184" t="s">
        <v>82</v>
      </c>
      <c r="AV461" s="182" t="s">
        <v>80</v>
      </c>
      <c r="AW461" s="182" t="s">
        <v>35</v>
      </c>
      <c r="AX461" s="182" t="s">
        <v>72</v>
      </c>
      <c r="AY461" s="184" t="s">
        <v>127</v>
      </c>
    </row>
    <row r="462" s="189" customFormat="true" ht="12" hidden="false" customHeight="false" outlineLevel="0" collapsed="false">
      <c r="B462" s="190"/>
      <c r="D462" s="176" t="s">
        <v>207</v>
      </c>
      <c r="E462" s="191"/>
      <c r="F462" s="192" t="s">
        <v>1264</v>
      </c>
      <c r="H462" s="193" t="n">
        <v>8</v>
      </c>
      <c r="L462" s="190"/>
      <c r="M462" s="194"/>
      <c r="N462" s="195"/>
      <c r="O462" s="195"/>
      <c r="P462" s="195"/>
      <c r="Q462" s="195"/>
      <c r="R462" s="195"/>
      <c r="S462" s="195"/>
      <c r="T462" s="196"/>
      <c r="AT462" s="191" t="s">
        <v>207</v>
      </c>
      <c r="AU462" s="191" t="s">
        <v>82</v>
      </c>
      <c r="AV462" s="189" t="s">
        <v>82</v>
      </c>
      <c r="AW462" s="189" t="s">
        <v>35</v>
      </c>
      <c r="AX462" s="189" t="s">
        <v>80</v>
      </c>
      <c r="AY462" s="191" t="s">
        <v>127</v>
      </c>
    </row>
    <row r="463" s="26" customFormat="true" ht="25.5" hidden="false" customHeight="true" outlineLevel="0" collapsed="false">
      <c r="B463" s="164"/>
      <c r="C463" s="205" t="s">
        <v>761</v>
      </c>
      <c r="D463" s="205" t="s">
        <v>228</v>
      </c>
      <c r="E463" s="206" t="s">
        <v>1265</v>
      </c>
      <c r="F463" s="207" t="s">
        <v>1266</v>
      </c>
      <c r="G463" s="208" t="s">
        <v>240</v>
      </c>
      <c r="H463" s="209" t="n">
        <v>8</v>
      </c>
      <c r="I463" s="210"/>
      <c r="J463" s="210" t="n">
        <f aca="false">ROUND(I463*H463,2)</f>
        <v>0</v>
      </c>
      <c r="K463" s="207"/>
      <c r="L463" s="211"/>
      <c r="M463" s="212"/>
      <c r="N463" s="213" t="s">
        <v>43</v>
      </c>
      <c r="O463" s="173" t="n">
        <v>0</v>
      </c>
      <c r="P463" s="173" t="n">
        <f aca="false">O463*H463</f>
        <v>0</v>
      </c>
      <c r="Q463" s="173" t="n">
        <v>0</v>
      </c>
      <c r="R463" s="173" t="n">
        <f aca="false">Q463*H463</f>
        <v>0</v>
      </c>
      <c r="S463" s="173" t="n">
        <v>0</v>
      </c>
      <c r="T463" s="174" t="n">
        <f aca="false">S463*H463</f>
        <v>0</v>
      </c>
      <c r="AR463" s="10" t="s">
        <v>363</v>
      </c>
      <c r="AT463" s="10" t="s">
        <v>228</v>
      </c>
      <c r="AU463" s="10" t="s">
        <v>82</v>
      </c>
      <c r="AY463" s="10" t="s">
        <v>127</v>
      </c>
      <c r="BE463" s="175" t="n">
        <f aca="false">IF(N463="základní",J463,0)</f>
        <v>0</v>
      </c>
      <c r="BF463" s="175" t="n">
        <f aca="false">IF(N463="snížená",J463,0)</f>
        <v>0</v>
      </c>
      <c r="BG463" s="175" t="n">
        <f aca="false">IF(N463="zákl. přenesená",J463,0)</f>
        <v>0</v>
      </c>
      <c r="BH463" s="175" t="n">
        <f aca="false">IF(N463="sníž. přenesená",J463,0)</f>
        <v>0</v>
      </c>
      <c r="BI463" s="175" t="n">
        <f aca="false">IF(N463="nulová",J463,0)</f>
        <v>0</v>
      </c>
      <c r="BJ463" s="10" t="s">
        <v>80</v>
      </c>
      <c r="BK463" s="175" t="n">
        <f aca="false">ROUND(I463*H463,2)</f>
        <v>0</v>
      </c>
      <c r="BL463" s="10" t="s">
        <v>282</v>
      </c>
      <c r="BM463" s="10" t="s">
        <v>1267</v>
      </c>
    </row>
    <row r="464" s="26" customFormat="true" ht="25.5" hidden="false" customHeight="true" outlineLevel="0" collapsed="false">
      <c r="B464" s="164"/>
      <c r="C464" s="205" t="s">
        <v>766</v>
      </c>
      <c r="D464" s="205" t="s">
        <v>228</v>
      </c>
      <c r="E464" s="206" t="s">
        <v>1268</v>
      </c>
      <c r="F464" s="207" t="s">
        <v>1269</v>
      </c>
      <c r="G464" s="208" t="s">
        <v>240</v>
      </c>
      <c r="H464" s="209" t="n">
        <v>8</v>
      </c>
      <c r="I464" s="210"/>
      <c r="J464" s="210" t="n">
        <f aca="false">ROUND(I464*H464,2)</f>
        <v>0</v>
      </c>
      <c r="K464" s="207"/>
      <c r="L464" s="211"/>
      <c r="M464" s="212"/>
      <c r="N464" s="213" t="s">
        <v>43</v>
      </c>
      <c r="O464" s="173" t="n">
        <v>0</v>
      </c>
      <c r="P464" s="173" t="n">
        <f aca="false">O464*H464</f>
        <v>0</v>
      </c>
      <c r="Q464" s="173" t="n">
        <v>0</v>
      </c>
      <c r="R464" s="173" t="n">
        <f aca="false">Q464*H464</f>
        <v>0</v>
      </c>
      <c r="S464" s="173" t="n">
        <v>0</v>
      </c>
      <c r="T464" s="174" t="n">
        <f aca="false">S464*H464</f>
        <v>0</v>
      </c>
      <c r="AR464" s="10" t="s">
        <v>363</v>
      </c>
      <c r="AT464" s="10" t="s">
        <v>228</v>
      </c>
      <c r="AU464" s="10" t="s">
        <v>82</v>
      </c>
      <c r="AY464" s="10" t="s">
        <v>127</v>
      </c>
      <c r="BE464" s="175" t="n">
        <f aca="false">IF(N464="základní",J464,0)</f>
        <v>0</v>
      </c>
      <c r="BF464" s="175" t="n">
        <f aca="false">IF(N464="snížená",J464,0)</f>
        <v>0</v>
      </c>
      <c r="BG464" s="175" t="n">
        <f aca="false">IF(N464="zákl. přenesená",J464,0)</f>
        <v>0</v>
      </c>
      <c r="BH464" s="175" t="n">
        <f aca="false">IF(N464="sníž. přenesená",J464,0)</f>
        <v>0</v>
      </c>
      <c r="BI464" s="175" t="n">
        <f aca="false">IF(N464="nulová",J464,0)</f>
        <v>0</v>
      </c>
      <c r="BJ464" s="10" t="s">
        <v>80</v>
      </c>
      <c r="BK464" s="175" t="n">
        <f aca="false">ROUND(I464*H464,2)</f>
        <v>0</v>
      </c>
      <c r="BL464" s="10" t="s">
        <v>282</v>
      </c>
      <c r="BM464" s="10" t="s">
        <v>1270</v>
      </c>
    </row>
    <row r="465" s="26" customFormat="true" ht="25.5" hidden="false" customHeight="true" outlineLevel="0" collapsed="false">
      <c r="B465" s="164"/>
      <c r="C465" s="205" t="s">
        <v>772</v>
      </c>
      <c r="D465" s="205" t="s">
        <v>228</v>
      </c>
      <c r="E465" s="206" t="s">
        <v>1271</v>
      </c>
      <c r="F465" s="207" t="s">
        <v>1272</v>
      </c>
      <c r="G465" s="208" t="s">
        <v>240</v>
      </c>
      <c r="H465" s="209" t="n">
        <v>16</v>
      </c>
      <c r="I465" s="210"/>
      <c r="J465" s="210" t="n">
        <f aca="false">ROUND(I465*H465,2)</f>
        <v>0</v>
      </c>
      <c r="K465" s="207"/>
      <c r="L465" s="211"/>
      <c r="M465" s="212"/>
      <c r="N465" s="213" t="s">
        <v>43</v>
      </c>
      <c r="O465" s="173" t="n">
        <v>0</v>
      </c>
      <c r="P465" s="173" t="n">
        <f aca="false">O465*H465</f>
        <v>0</v>
      </c>
      <c r="Q465" s="173" t="n">
        <v>0</v>
      </c>
      <c r="R465" s="173" t="n">
        <f aca="false">Q465*H465</f>
        <v>0</v>
      </c>
      <c r="S465" s="173" t="n">
        <v>0</v>
      </c>
      <c r="T465" s="174" t="n">
        <f aca="false">S465*H465</f>
        <v>0</v>
      </c>
      <c r="AR465" s="10" t="s">
        <v>363</v>
      </c>
      <c r="AT465" s="10" t="s">
        <v>228</v>
      </c>
      <c r="AU465" s="10" t="s">
        <v>82</v>
      </c>
      <c r="AY465" s="10" t="s">
        <v>127</v>
      </c>
      <c r="BE465" s="175" t="n">
        <f aca="false">IF(N465="základní",J465,0)</f>
        <v>0</v>
      </c>
      <c r="BF465" s="175" t="n">
        <f aca="false">IF(N465="snížená",J465,0)</f>
        <v>0</v>
      </c>
      <c r="BG465" s="175" t="n">
        <f aca="false">IF(N465="zákl. přenesená",J465,0)</f>
        <v>0</v>
      </c>
      <c r="BH465" s="175" t="n">
        <f aca="false">IF(N465="sníž. přenesená",J465,0)</f>
        <v>0</v>
      </c>
      <c r="BI465" s="175" t="n">
        <f aca="false">IF(N465="nulová",J465,0)</f>
        <v>0</v>
      </c>
      <c r="BJ465" s="10" t="s">
        <v>80</v>
      </c>
      <c r="BK465" s="175" t="n">
        <f aca="false">ROUND(I465*H465,2)</f>
        <v>0</v>
      </c>
      <c r="BL465" s="10" t="s">
        <v>282</v>
      </c>
      <c r="BM465" s="10" t="s">
        <v>1273</v>
      </c>
    </row>
    <row r="466" s="26" customFormat="true" ht="16.5" hidden="false" customHeight="true" outlineLevel="0" collapsed="false">
      <c r="B466" s="164"/>
      <c r="C466" s="165" t="s">
        <v>778</v>
      </c>
      <c r="D466" s="165" t="s">
        <v>130</v>
      </c>
      <c r="E466" s="166" t="s">
        <v>1274</v>
      </c>
      <c r="F466" s="167" t="s">
        <v>1275</v>
      </c>
      <c r="G466" s="168" t="s">
        <v>218</v>
      </c>
      <c r="H466" s="169" t="n">
        <v>0.02</v>
      </c>
      <c r="I466" s="170"/>
      <c r="J466" s="170" t="n">
        <f aca="false">ROUND(I466*H466,2)</f>
        <v>0</v>
      </c>
      <c r="K466" s="167" t="s">
        <v>134</v>
      </c>
      <c r="L466" s="27"/>
      <c r="M466" s="171"/>
      <c r="N466" s="172" t="s">
        <v>43</v>
      </c>
      <c r="O466" s="173" t="n">
        <v>1.219</v>
      </c>
      <c r="P466" s="173" t="n">
        <f aca="false">O466*H466</f>
        <v>0.02438</v>
      </c>
      <c r="Q466" s="173" t="n">
        <v>0</v>
      </c>
      <c r="R466" s="173" t="n">
        <f aca="false">Q466*H466</f>
        <v>0</v>
      </c>
      <c r="S466" s="173" t="n">
        <v>0</v>
      </c>
      <c r="T466" s="174" t="n">
        <f aca="false">S466*H466</f>
        <v>0</v>
      </c>
      <c r="AR466" s="10" t="s">
        <v>282</v>
      </c>
      <c r="AT466" s="10" t="s">
        <v>130</v>
      </c>
      <c r="AU466" s="10" t="s">
        <v>82</v>
      </c>
      <c r="AY466" s="10" t="s">
        <v>127</v>
      </c>
      <c r="BE466" s="175" t="n">
        <f aca="false">IF(N466="základní",J466,0)</f>
        <v>0</v>
      </c>
      <c r="BF466" s="175" t="n">
        <f aca="false">IF(N466="snížená",J466,0)</f>
        <v>0</v>
      </c>
      <c r="BG466" s="175" t="n">
        <f aca="false">IF(N466="zákl. přenesená",J466,0)</f>
        <v>0</v>
      </c>
      <c r="BH466" s="175" t="n">
        <f aca="false">IF(N466="sníž. přenesená",J466,0)</f>
        <v>0</v>
      </c>
      <c r="BI466" s="175" t="n">
        <f aca="false">IF(N466="nulová",J466,0)</f>
        <v>0</v>
      </c>
      <c r="BJ466" s="10" t="s">
        <v>80</v>
      </c>
      <c r="BK466" s="175" t="n">
        <f aca="false">ROUND(I466*H466,2)</f>
        <v>0</v>
      </c>
      <c r="BL466" s="10" t="s">
        <v>282</v>
      </c>
      <c r="BM466" s="10" t="s">
        <v>1276</v>
      </c>
    </row>
    <row r="467" s="151" customFormat="true" ht="29.85" hidden="false" customHeight="true" outlineLevel="0" collapsed="false">
      <c r="B467" s="152"/>
      <c r="D467" s="153" t="s">
        <v>71</v>
      </c>
      <c r="E467" s="162" t="s">
        <v>748</v>
      </c>
      <c r="F467" s="162" t="s">
        <v>749</v>
      </c>
      <c r="J467" s="163" t="n">
        <f aca="false">BK467</f>
        <v>0</v>
      </c>
      <c r="L467" s="152"/>
      <c r="M467" s="156"/>
      <c r="N467" s="157"/>
      <c r="O467" s="157"/>
      <c r="P467" s="158" t="n">
        <f aca="false">SUM(P468:P555)</f>
        <v>220.549504</v>
      </c>
      <c r="Q467" s="157"/>
      <c r="R467" s="158" t="n">
        <f aca="false">SUM(R468:R555)</f>
        <v>0.8821375</v>
      </c>
      <c r="S467" s="157"/>
      <c r="T467" s="159" t="n">
        <f aca="false">SUM(T468:T555)</f>
        <v>1.03637</v>
      </c>
      <c r="AR467" s="153" t="s">
        <v>82</v>
      </c>
      <c r="AT467" s="160" t="s">
        <v>71</v>
      </c>
      <c r="AU467" s="160" t="s">
        <v>80</v>
      </c>
      <c r="AY467" s="153" t="s">
        <v>127</v>
      </c>
      <c r="BK467" s="161" t="n">
        <f aca="false">SUM(BK468:BK555)</f>
        <v>0</v>
      </c>
    </row>
    <row r="468" s="26" customFormat="true" ht="16.5" hidden="false" customHeight="true" outlineLevel="0" collapsed="false">
      <c r="B468" s="164"/>
      <c r="C468" s="165" t="s">
        <v>784</v>
      </c>
      <c r="D468" s="165" t="s">
        <v>130</v>
      </c>
      <c r="E468" s="166" t="s">
        <v>751</v>
      </c>
      <c r="F468" s="167" t="s">
        <v>752</v>
      </c>
      <c r="G468" s="168" t="s">
        <v>257</v>
      </c>
      <c r="H468" s="169" t="n">
        <v>90</v>
      </c>
      <c r="I468" s="170"/>
      <c r="J468" s="170" t="n">
        <f aca="false">ROUND(I468*H468,2)</f>
        <v>0</v>
      </c>
      <c r="K468" s="167" t="s">
        <v>134</v>
      </c>
      <c r="L468" s="27"/>
      <c r="M468" s="171"/>
      <c r="N468" s="172" t="s">
        <v>43</v>
      </c>
      <c r="O468" s="173" t="n">
        <v>0.36</v>
      </c>
      <c r="P468" s="173" t="n">
        <f aca="false">O468*H468</f>
        <v>32.4</v>
      </c>
      <c r="Q468" s="173" t="n">
        <v>0</v>
      </c>
      <c r="R468" s="173" t="n">
        <f aca="false">Q468*H468</f>
        <v>0</v>
      </c>
      <c r="S468" s="173" t="n">
        <v>0.00594</v>
      </c>
      <c r="T468" s="174" t="n">
        <f aca="false">S468*H468</f>
        <v>0.5346</v>
      </c>
      <c r="AR468" s="10" t="s">
        <v>282</v>
      </c>
      <c r="AT468" s="10" t="s">
        <v>130</v>
      </c>
      <c r="AU468" s="10" t="s">
        <v>82</v>
      </c>
      <c r="AY468" s="10" t="s">
        <v>127</v>
      </c>
      <c r="BE468" s="175" t="n">
        <f aca="false">IF(N468="základní",J468,0)</f>
        <v>0</v>
      </c>
      <c r="BF468" s="175" t="n">
        <f aca="false">IF(N468="snížená",J468,0)</f>
        <v>0</v>
      </c>
      <c r="BG468" s="175" t="n">
        <f aca="false">IF(N468="zákl. přenesená",J468,0)</f>
        <v>0</v>
      </c>
      <c r="BH468" s="175" t="n">
        <f aca="false">IF(N468="sníž. přenesená",J468,0)</f>
        <v>0</v>
      </c>
      <c r="BI468" s="175" t="n">
        <f aca="false">IF(N468="nulová",J468,0)</f>
        <v>0</v>
      </c>
      <c r="BJ468" s="10" t="s">
        <v>80</v>
      </c>
      <c r="BK468" s="175" t="n">
        <f aca="false">ROUND(I468*H468,2)</f>
        <v>0</v>
      </c>
      <c r="BL468" s="10" t="s">
        <v>282</v>
      </c>
      <c r="BM468" s="10" t="s">
        <v>1277</v>
      </c>
    </row>
    <row r="469" s="182" customFormat="true" ht="12" hidden="false" customHeight="false" outlineLevel="0" collapsed="false">
      <c r="B469" s="183"/>
      <c r="D469" s="176" t="s">
        <v>207</v>
      </c>
      <c r="E469" s="184"/>
      <c r="F469" s="185" t="s">
        <v>944</v>
      </c>
      <c r="H469" s="184"/>
      <c r="L469" s="183"/>
      <c r="M469" s="186"/>
      <c r="N469" s="187"/>
      <c r="O469" s="187"/>
      <c r="P469" s="187"/>
      <c r="Q469" s="187"/>
      <c r="R469" s="187"/>
      <c r="S469" s="187"/>
      <c r="T469" s="188"/>
      <c r="AT469" s="184" t="s">
        <v>207</v>
      </c>
      <c r="AU469" s="184" t="s">
        <v>82</v>
      </c>
      <c r="AV469" s="182" t="s">
        <v>80</v>
      </c>
      <c r="AW469" s="182" t="s">
        <v>35</v>
      </c>
      <c r="AX469" s="182" t="s">
        <v>72</v>
      </c>
      <c r="AY469" s="184" t="s">
        <v>127</v>
      </c>
    </row>
    <row r="470" s="189" customFormat="true" ht="12" hidden="false" customHeight="false" outlineLevel="0" collapsed="false">
      <c r="B470" s="190"/>
      <c r="D470" s="176" t="s">
        <v>207</v>
      </c>
      <c r="E470" s="191"/>
      <c r="F470" s="192" t="s">
        <v>1278</v>
      </c>
      <c r="H470" s="193" t="n">
        <v>90</v>
      </c>
      <c r="L470" s="190"/>
      <c r="M470" s="194"/>
      <c r="N470" s="195"/>
      <c r="O470" s="195"/>
      <c r="P470" s="195"/>
      <c r="Q470" s="195"/>
      <c r="R470" s="195"/>
      <c r="S470" s="195"/>
      <c r="T470" s="196"/>
      <c r="AT470" s="191" t="s">
        <v>207</v>
      </c>
      <c r="AU470" s="191" t="s">
        <v>82</v>
      </c>
      <c r="AV470" s="189" t="s">
        <v>82</v>
      </c>
      <c r="AW470" s="189" t="s">
        <v>35</v>
      </c>
      <c r="AX470" s="189" t="s">
        <v>80</v>
      </c>
      <c r="AY470" s="191" t="s">
        <v>127</v>
      </c>
    </row>
    <row r="471" s="26" customFormat="true" ht="16.5" hidden="false" customHeight="true" outlineLevel="0" collapsed="false">
      <c r="B471" s="164"/>
      <c r="C471" s="165" t="s">
        <v>789</v>
      </c>
      <c r="D471" s="165" t="s">
        <v>130</v>
      </c>
      <c r="E471" s="166" t="s">
        <v>762</v>
      </c>
      <c r="F471" s="167" t="s">
        <v>763</v>
      </c>
      <c r="G471" s="168" t="s">
        <v>279</v>
      </c>
      <c r="H471" s="169" t="n">
        <v>50</v>
      </c>
      <c r="I471" s="170"/>
      <c r="J471" s="170" t="n">
        <f aca="false">ROUND(I471*H471,2)</f>
        <v>0</v>
      </c>
      <c r="K471" s="167" t="s">
        <v>134</v>
      </c>
      <c r="L471" s="27"/>
      <c r="M471" s="171"/>
      <c r="N471" s="172" t="s">
        <v>43</v>
      </c>
      <c r="O471" s="173" t="n">
        <v>0.153</v>
      </c>
      <c r="P471" s="173" t="n">
        <f aca="false">O471*H471</f>
        <v>7.65</v>
      </c>
      <c r="Q471" s="173" t="n">
        <v>0</v>
      </c>
      <c r="R471" s="173" t="n">
        <f aca="false">Q471*H471</f>
        <v>0</v>
      </c>
      <c r="S471" s="173" t="n">
        <v>0.00187</v>
      </c>
      <c r="T471" s="174" t="n">
        <f aca="false">S471*H471</f>
        <v>0.0935</v>
      </c>
      <c r="AR471" s="10" t="s">
        <v>282</v>
      </c>
      <c r="AT471" s="10" t="s">
        <v>130</v>
      </c>
      <c r="AU471" s="10" t="s">
        <v>82</v>
      </c>
      <c r="AY471" s="10" t="s">
        <v>127</v>
      </c>
      <c r="BE471" s="175" t="n">
        <f aca="false">IF(N471="základní",J471,0)</f>
        <v>0</v>
      </c>
      <c r="BF471" s="175" t="n">
        <f aca="false">IF(N471="snížená",J471,0)</f>
        <v>0</v>
      </c>
      <c r="BG471" s="175" t="n">
        <f aca="false">IF(N471="zákl. přenesená",J471,0)</f>
        <v>0</v>
      </c>
      <c r="BH471" s="175" t="n">
        <f aca="false">IF(N471="sníž. přenesená",J471,0)</f>
        <v>0</v>
      </c>
      <c r="BI471" s="175" t="n">
        <f aca="false">IF(N471="nulová",J471,0)</f>
        <v>0</v>
      </c>
      <c r="BJ471" s="10" t="s">
        <v>80</v>
      </c>
      <c r="BK471" s="175" t="n">
        <f aca="false">ROUND(I471*H471,2)</f>
        <v>0</v>
      </c>
      <c r="BL471" s="10" t="s">
        <v>282</v>
      </c>
      <c r="BM471" s="10" t="s">
        <v>1279</v>
      </c>
    </row>
    <row r="472" s="182" customFormat="true" ht="12" hidden="false" customHeight="false" outlineLevel="0" collapsed="false">
      <c r="B472" s="183"/>
      <c r="D472" s="176" t="s">
        <v>207</v>
      </c>
      <c r="E472" s="184"/>
      <c r="F472" s="185" t="s">
        <v>944</v>
      </c>
      <c r="H472" s="184"/>
      <c r="L472" s="183"/>
      <c r="M472" s="186"/>
      <c r="N472" s="187"/>
      <c r="O472" s="187"/>
      <c r="P472" s="187"/>
      <c r="Q472" s="187"/>
      <c r="R472" s="187"/>
      <c r="S472" s="187"/>
      <c r="T472" s="188"/>
      <c r="AT472" s="184" t="s">
        <v>207</v>
      </c>
      <c r="AU472" s="184" t="s">
        <v>82</v>
      </c>
      <c r="AV472" s="182" t="s">
        <v>80</v>
      </c>
      <c r="AW472" s="182" t="s">
        <v>35</v>
      </c>
      <c r="AX472" s="182" t="s">
        <v>72</v>
      </c>
      <c r="AY472" s="184" t="s">
        <v>127</v>
      </c>
    </row>
    <row r="473" s="189" customFormat="true" ht="12" hidden="false" customHeight="false" outlineLevel="0" collapsed="false">
      <c r="B473" s="190"/>
      <c r="D473" s="176" t="s">
        <v>207</v>
      </c>
      <c r="E473" s="191"/>
      <c r="F473" s="192" t="s">
        <v>1280</v>
      </c>
      <c r="H473" s="193" t="n">
        <v>50</v>
      </c>
      <c r="L473" s="190"/>
      <c r="M473" s="194"/>
      <c r="N473" s="195"/>
      <c r="O473" s="195"/>
      <c r="P473" s="195"/>
      <c r="Q473" s="195"/>
      <c r="R473" s="195"/>
      <c r="S473" s="195"/>
      <c r="T473" s="196"/>
      <c r="AT473" s="191" t="s">
        <v>207</v>
      </c>
      <c r="AU473" s="191" t="s">
        <v>82</v>
      </c>
      <c r="AV473" s="189" t="s">
        <v>82</v>
      </c>
      <c r="AW473" s="189" t="s">
        <v>35</v>
      </c>
      <c r="AX473" s="189" t="s">
        <v>72</v>
      </c>
      <c r="AY473" s="191" t="s">
        <v>127</v>
      </c>
    </row>
    <row r="474" s="197" customFormat="true" ht="12" hidden="false" customHeight="false" outlineLevel="0" collapsed="false">
      <c r="B474" s="198"/>
      <c r="D474" s="176" t="s">
        <v>207</v>
      </c>
      <c r="E474" s="199"/>
      <c r="F474" s="200" t="s">
        <v>227</v>
      </c>
      <c r="H474" s="201" t="n">
        <v>50</v>
      </c>
      <c r="L474" s="198"/>
      <c r="M474" s="202"/>
      <c r="N474" s="203"/>
      <c r="O474" s="203"/>
      <c r="P474" s="203"/>
      <c r="Q474" s="203"/>
      <c r="R474" s="203"/>
      <c r="S474" s="203"/>
      <c r="T474" s="204"/>
      <c r="AT474" s="199" t="s">
        <v>207</v>
      </c>
      <c r="AU474" s="199" t="s">
        <v>82</v>
      </c>
      <c r="AV474" s="197" t="s">
        <v>146</v>
      </c>
      <c r="AW474" s="197" t="s">
        <v>35</v>
      </c>
      <c r="AX474" s="197" t="s">
        <v>80</v>
      </c>
      <c r="AY474" s="199" t="s">
        <v>127</v>
      </c>
    </row>
    <row r="475" s="26" customFormat="true" ht="16.5" hidden="false" customHeight="true" outlineLevel="0" collapsed="false">
      <c r="B475" s="164"/>
      <c r="C475" s="165" t="s">
        <v>797</v>
      </c>
      <c r="D475" s="165" t="s">
        <v>130</v>
      </c>
      <c r="E475" s="166" t="s">
        <v>767</v>
      </c>
      <c r="F475" s="167" t="s">
        <v>768</v>
      </c>
      <c r="G475" s="168" t="s">
        <v>240</v>
      </c>
      <c r="H475" s="169" t="n">
        <v>7</v>
      </c>
      <c r="I475" s="170"/>
      <c r="J475" s="170" t="n">
        <f aca="false">ROUND(I475*H475,2)</f>
        <v>0</v>
      </c>
      <c r="K475" s="167" t="s">
        <v>134</v>
      </c>
      <c r="L475" s="27"/>
      <c r="M475" s="171"/>
      <c r="N475" s="172" t="s">
        <v>43</v>
      </c>
      <c r="O475" s="173" t="n">
        <v>0.44</v>
      </c>
      <c r="P475" s="173" t="n">
        <f aca="false">O475*H475</f>
        <v>3.08</v>
      </c>
      <c r="Q475" s="173" t="n">
        <v>0</v>
      </c>
      <c r="R475" s="173" t="n">
        <f aca="false">Q475*H475</f>
        <v>0</v>
      </c>
      <c r="S475" s="173" t="n">
        <v>0.00906</v>
      </c>
      <c r="T475" s="174" t="n">
        <f aca="false">S475*H475</f>
        <v>0.06342</v>
      </c>
      <c r="AR475" s="10" t="s">
        <v>282</v>
      </c>
      <c r="AT475" s="10" t="s">
        <v>130</v>
      </c>
      <c r="AU475" s="10" t="s">
        <v>82</v>
      </c>
      <c r="AY475" s="10" t="s">
        <v>127</v>
      </c>
      <c r="BE475" s="175" t="n">
        <f aca="false">IF(N475="základní",J475,0)</f>
        <v>0</v>
      </c>
      <c r="BF475" s="175" t="n">
        <f aca="false">IF(N475="snížená",J475,0)</f>
        <v>0</v>
      </c>
      <c r="BG475" s="175" t="n">
        <f aca="false">IF(N475="zákl. přenesená",J475,0)</f>
        <v>0</v>
      </c>
      <c r="BH475" s="175" t="n">
        <f aca="false">IF(N475="sníž. přenesená",J475,0)</f>
        <v>0</v>
      </c>
      <c r="BI475" s="175" t="n">
        <f aca="false">IF(N475="nulová",J475,0)</f>
        <v>0</v>
      </c>
      <c r="BJ475" s="10" t="s">
        <v>80</v>
      </c>
      <c r="BK475" s="175" t="n">
        <f aca="false">ROUND(I475*H475,2)</f>
        <v>0</v>
      </c>
      <c r="BL475" s="10" t="s">
        <v>282</v>
      </c>
      <c r="BM475" s="10" t="s">
        <v>1281</v>
      </c>
    </row>
    <row r="476" s="182" customFormat="true" ht="12" hidden="false" customHeight="false" outlineLevel="0" collapsed="false">
      <c r="B476" s="183"/>
      <c r="D476" s="176" t="s">
        <v>207</v>
      </c>
      <c r="E476" s="184"/>
      <c r="F476" s="185" t="s">
        <v>944</v>
      </c>
      <c r="H476" s="184"/>
      <c r="L476" s="183"/>
      <c r="M476" s="186"/>
      <c r="N476" s="187"/>
      <c r="O476" s="187"/>
      <c r="P476" s="187"/>
      <c r="Q476" s="187"/>
      <c r="R476" s="187"/>
      <c r="S476" s="187"/>
      <c r="T476" s="188"/>
      <c r="AT476" s="184" t="s">
        <v>207</v>
      </c>
      <c r="AU476" s="184" t="s">
        <v>82</v>
      </c>
      <c r="AV476" s="182" t="s">
        <v>80</v>
      </c>
      <c r="AW476" s="182" t="s">
        <v>35</v>
      </c>
      <c r="AX476" s="182" t="s">
        <v>72</v>
      </c>
      <c r="AY476" s="184" t="s">
        <v>127</v>
      </c>
    </row>
    <row r="477" s="189" customFormat="true" ht="12" hidden="false" customHeight="false" outlineLevel="0" collapsed="false">
      <c r="B477" s="190"/>
      <c r="D477" s="176" t="s">
        <v>207</v>
      </c>
      <c r="E477" s="191"/>
      <c r="F477" s="192" t="s">
        <v>1282</v>
      </c>
      <c r="H477" s="193" t="n">
        <v>7</v>
      </c>
      <c r="L477" s="190"/>
      <c r="M477" s="194"/>
      <c r="N477" s="195"/>
      <c r="O477" s="195"/>
      <c r="P477" s="195"/>
      <c r="Q477" s="195"/>
      <c r="R477" s="195"/>
      <c r="S477" s="195"/>
      <c r="T477" s="196"/>
      <c r="AT477" s="191" t="s">
        <v>207</v>
      </c>
      <c r="AU477" s="191" t="s">
        <v>82</v>
      </c>
      <c r="AV477" s="189" t="s">
        <v>82</v>
      </c>
      <c r="AW477" s="189" t="s">
        <v>35</v>
      </c>
      <c r="AX477" s="189" t="s">
        <v>80</v>
      </c>
      <c r="AY477" s="191" t="s">
        <v>127</v>
      </c>
    </row>
    <row r="478" s="26" customFormat="true" ht="16.5" hidden="false" customHeight="true" outlineLevel="0" collapsed="false">
      <c r="B478" s="164"/>
      <c r="C478" s="165" t="s">
        <v>803</v>
      </c>
      <c r="D478" s="165" t="s">
        <v>130</v>
      </c>
      <c r="E478" s="166" t="s">
        <v>773</v>
      </c>
      <c r="F478" s="167" t="s">
        <v>774</v>
      </c>
      <c r="G478" s="168" t="s">
        <v>279</v>
      </c>
      <c r="H478" s="169" t="n">
        <v>57</v>
      </c>
      <c r="I478" s="170"/>
      <c r="J478" s="170" t="n">
        <f aca="false">ROUND(I478*H478,2)</f>
        <v>0</v>
      </c>
      <c r="K478" s="167" t="s">
        <v>134</v>
      </c>
      <c r="L478" s="27"/>
      <c r="M478" s="171"/>
      <c r="N478" s="172" t="s">
        <v>43</v>
      </c>
      <c r="O478" s="173" t="n">
        <v>0.52</v>
      </c>
      <c r="P478" s="173" t="n">
        <f aca="false">O478*H478</f>
        <v>29.64</v>
      </c>
      <c r="Q478" s="173" t="n">
        <v>0</v>
      </c>
      <c r="R478" s="173" t="n">
        <f aca="false">Q478*H478</f>
        <v>0</v>
      </c>
      <c r="S478" s="173" t="n">
        <v>0.00605</v>
      </c>
      <c r="T478" s="174" t="n">
        <f aca="false">S478*H478</f>
        <v>0.34485</v>
      </c>
      <c r="AR478" s="10" t="s">
        <v>282</v>
      </c>
      <c r="AT478" s="10" t="s">
        <v>130</v>
      </c>
      <c r="AU478" s="10" t="s">
        <v>82</v>
      </c>
      <c r="AY478" s="10" t="s">
        <v>127</v>
      </c>
      <c r="BE478" s="175" t="n">
        <f aca="false">IF(N478="základní",J478,0)</f>
        <v>0</v>
      </c>
      <c r="BF478" s="175" t="n">
        <f aca="false">IF(N478="snížená",J478,0)</f>
        <v>0</v>
      </c>
      <c r="BG478" s="175" t="n">
        <f aca="false">IF(N478="zákl. přenesená",J478,0)</f>
        <v>0</v>
      </c>
      <c r="BH478" s="175" t="n">
        <f aca="false">IF(N478="sníž. přenesená",J478,0)</f>
        <v>0</v>
      </c>
      <c r="BI478" s="175" t="n">
        <f aca="false">IF(N478="nulová",J478,0)</f>
        <v>0</v>
      </c>
      <c r="BJ478" s="10" t="s">
        <v>80</v>
      </c>
      <c r="BK478" s="175" t="n">
        <f aca="false">ROUND(I478*H478,2)</f>
        <v>0</v>
      </c>
      <c r="BL478" s="10" t="s">
        <v>282</v>
      </c>
      <c r="BM478" s="10" t="s">
        <v>1283</v>
      </c>
    </row>
    <row r="479" s="182" customFormat="true" ht="12" hidden="false" customHeight="false" outlineLevel="0" collapsed="false">
      <c r="B479" s="183"/>
      <c r="D479" s="176" t="s">
        <v>207</v>
      </c>
      <c r="E479" s="184"/>
      <c r="F479" s="185" t="s">
        <v>944</v>
      </c>
      <c r="H479" s="184"/>
      <c r="L479" s="183"/>
      <c r="M479" s="186"/>
      <c r="N479" s="187"/>
      <c r="O479" s="187"/>
      <c r="P479" s="187"/>
      <c r="Q479" s="187"/>
      <c r="R479" s="187"/>
      <c r="S479" s="187"/>
      <c r="T479" s="188"/>
      <c r="AT479" s="184" t="s">
        <v>207</v>
      </c>
      <c r="AU479" s="184" t="s">
        <v>82</v>
      </c>
      <c r="AV479" s="182" t="s">
        <v>80</v>
      </c>
      <c r="AW479" s="182" t="s">
        <v>35</v>
      </c>
      <c r="AX479" s="182" t="s">
        <v>72</v>
      </c>
      <c r="AY479" s="184" t="s">
        <v>127</v>
      </c>
    </row>
    <row r="480" s="189" customFormat="true" ht="12" hidden="false" customHeight="false" outlineLevel="0" collapsed="false">
      <c r="B480" s="190"/>
      <c r="D480" s="176" t="s">
        <v>207</v>
      </c>
      <c r="E480" s="191"/>
      <c r="F480" s="192" t="s">
        <v>1284</v>
      </c>
      <c r="H480" s="193" t="n">
        <v>57</v>
      </c>
      <c r="L480" s="190"/>
      <c r="M480" s="194"/>
      <c r="N480" s="195"/>
      <c r="O480" s="195"/>
      <c r="P480" s="195"/>
      <c r="Q480" s="195"/>
      <c r="R480" s="195"/>
      <c r="S480" s="195"/>
      <c r="T480" s="196"/>
      <c r="AT480" s="191" t="s">
        <v>207</v>
      </c>
      <c r="AU480" s="191" t="s">
        <v>82</v>
      </c>
      <c r="AV480" s="189" t="s">
        <v>82</v>
      </c>
      <c r="AW480" s="189" t="s">
        <v>35</v>
      </c>
      <c r="AX480" s="189" t="s">
        <v>80</v>
      </c>
      <c r="AY480" s="191" t="s">
        <v>127</v>
      </c>
    </row>
    <row r="481" s="26" customFormat="true" ht="25.5" hidden="false" customHeight="true" outlineLevel="0" collapsed="false">
      <c r="B481" s="164"/>
      <c r="C481" s="165" t="s">
        <v>809</v>
      </c>
      <c r="D481" s="165" t="s">
        <v>130</v>
      </c>
      <c r="E481" s="166" t="s">
        <v>779</v>
      </c>
      <c r="F481" s="167" t="s">
        <v>780</v>
      </c>
      <c r="G481" s="168" t="s">
        <v>240</v>
      </c>
      <c r="H481" s="169" t="n">
        <v>40</v>
      </c>
      <c r="I481" s="170"/>
      <c r="J481" s="170" t="n">
        <f aca="false">ROUND(I481*H481,2)</f>
        <v>0</v>
      </c>
      <c r="K481" s="167"/>
      <c r="L481" s="27"/>
      <c r="M481" s="171"/>
      <c r="N481" s="172" t="s">
        <v>43</v>
      </c>
      <c r="O481" s="173" t="n">
        <v>0</v>
      </c>
      <c r="P481" s="173" t="n">
        <f aca="false">O481*H481</f>
        <v>0</v>
      </c>
      <c r="Q481" s="173" t="n">
        <v>0</v>
      </c>
      <c r="R481" s="173" t="n">
        <f aca="false">Q481*H481</f>
        <v>0</v>
      </c>
      <c r="S481" s="173" t="n">
        <v>0</v>
      </c>
      <c r="T481" s="174" t="n">
        <f aca="false">S481*H481</f>
        <v>0</v>
      </c>
      <c r="AR481" s="10" t="s">
        <v>282</v>
      </c>
      <c r="AT481" s="10" t="s">
        <v>130</v>
      </c>
      <c r="AU481" s="10" t="s">
        <v>82</v>
      </c>
      <c r="AY481" s="10" t="s">
        <v>127</v>
      </c>
      <c r="BE481" s="175" t="n">
        <f aca="false">IF(N481="základní",J481,0)</f>
        <v>0</v>
      </c>
      <c r="BF481" s="175" t="n">
        <f aca="false">IF(N481="snížená",J481,0)</f>
        <v>0</v>
      </c>
      <c r="BG481" s="175" t="n">
        <f aca="false">IF(N481="zákl. přenesená",J481,0)</f>
        <v>0</v>
      </c>
      <c r="BH481" s="175" t="n">
        <f aca="false">IF(N481="sníž. přenesená",J481,0)</f>
        <v>0</v>
      </c>
      <c r="BI481" s="175" t="n">
        <f aca="false">IF(N481="nulová",J481,0)</f>
        <v>0</v>
      </c>
      <c r="BJ481" s="10" t="s">
        <v>80</v>
      </c>
      <c r="BK481" s="175" t="n">
        <f aca="false">ROUND(I481*H481,2)</f>
        <v>0</v>
      </c>
      <c r="BL481" s="10" t="s">
        <v>282</v>
      </c>
      <c r="BM481" s="10" t="s">
        <v>1285</v>
      </c>
    </row>
    <row r="482" s="182" customFormat="true" ht="12" hidden="false" customHeight="false" outlineLevel="0" collapsed="false">
      <c r="B482" s="183"/>
      <c r="D482" s="176" t="s">
        <v>207</v>
      </c>
      <c r="E482" s="184"/>
      <c r="F482" s="185" t="s">
        <v>944</v>
      </c>
      <c r="H482" s="184"/>
      <c r="L482" s="183"/>
      <c r="M482" s="186"/>
      <c r="N482" s="187"/>
      <c r="O482" s="187"/>
      <c r="P482" s="187"/>
      <c r="Q482" s="187"/>
      <c r="R482" s="187"/>
      <c r="S482" s="187"/>
      <c r="T482" s="188"/>
      <c r="AT482" s="184" t="s">
        <v>207</v>
      </c>
      <c r="AU482" s="184" t="s">
        <v>82</v>
      </c>
      <c r="AV482" s="182" t="s">
        <v>80</v>
      </c>
      <c r="AW482" s="182" t="s">
        <v>35</v>
      </c>
      <c r="AX482" s="182" t="s">
        <v>72</v>
      </c>
      <c r="AY482" s="184" t="s">
        <v>127</v>
      </c>
    </row>
    <row r="483" s="189" customFormat="true" ht="12" hidden="false" customHeight="false" outlineLevel="0" collapsed="false">
      <c r="B483" s="190"/>
      <c r="D483" s="176" t="s">
        <v>207</v>
      </c>
      <c r="E483" s="191"/>
      <c r="F483" s="192" t="s">
        <v>1286</v>
      </c>
      <c r="H483" s="193" t="n">
        <v>40</v>
      </c>
      <c r="L483" s="190"/>
      <c r="M483" s="194"/>
      <c r="N483" s="195"/>
      <c r="O483" s="195"/>
      <c r="P483" s="195"/>
      <c r="Q483" s="195"/>
      <c r="R483" s="195"/>
      <c r="S483" s="195"/>
      <c r="T483" s="196"/>
      <c r="AT483" s="191" t="s">
        <v>207</v>
      </c>
      <c r="AU483" s="191" t="s">
        <v>82</v>
      </c>
      <c r="AV483" s="189" t="s">
        <v>82</v>
      </c>
      <c r="AW483" s="189" t="s">
        <v>35</v>
      </c>
      <c r="AX483" s="189" t="s">
        <v>80</v>
      </c>
      <c r="AY483" s="191" t="s">
        <v>127</v>
      </c>
    </row>
    <row r="484" s="26" customFormat="true" ht="16.5" hidden="false" customHeight="true" outlineLevel="0" collapsed="false">
      <c r="B484" s="164"/>
      <c r="C484" s="165" t="s">
        <v>815</v>
      </c>
      <c r="D484" s="165" t="s">
        <v>130</v>
      </c>
      <c r="E484" s="166" t="s">
        <v>785</v>
      </c>
      <c r="F484" s="167" t="s">
        <v>786</v>
      </c>
      <c r="G484" s="168" t="s">
        <v>240</v>
      </c>
      <c r="H484" s="169" t="n">
        <v>4</v>
      </c>
      <c r="I484" s="170"/>
      <c r="J484" s="170" t="n">
        <f aca="false">ROUND(I484*H484,2)</f>
        <v>0</v>
      </c>
      <c r="K484" s="167"/>
      <c r="L484" s="27"/>
      <c r="M484" s="171"/>
      <c r="N484" s="172" t="s">
        <v>43</v>
      </c>
      <c r="O484" s="173" t="n">
        <v>0.126</v>
      </c>
      <c r="P484" s="173" t="n">
        <f aca="false">O484*H484</f>
        <v>0.504</v>
      </c>
      <c r="Q484" s="173" t="n">
        <v>0.0015</v>
      </c>
      <c r="R484" s="173" t="n">
        <f aca="false">Q484*H484</f>
        <v>0.006</v>
      </c>
      <c r="S484" s="173" t="n">
        <v>0</v>
      </c>
      <c r="T484" s="174" t="n">
        <f aca="false">S484*H484</f>
        <v>0</v>
      </c>
      <c r="AR484" s="10" t="s">
        <v>282</v>
      </c>
      <c r="AT484" s="10" t="s">
        <v>130</v>
      </c>
      <c r="AU484" s="10" t="s">
        <v>82</v>
      </c>
      <c r="AY484" s="10" t="s">
        <v>127</v>
      </c>
      <c r="BE484" s="175" t="n">
        <f aca="false">IF(N484="základní",J484,0)</f>
        <v>0</v>
      </c>
      <c r="BF484" s="175" t="n">
        <f aca="false">IF(N484="snížená",J484,0)</f>
        <v>0</v>
      </c>
      <c r="BG484" s="175" t="n">
        <f aca="false">IF(N484="zákl. přenesená",J484,0)</f>
        <v>0</v>
      </c>
      <c r="BH484" s="175" t="n">
        <f aca="false">IF(N484="sníž. přenesená",J484,0)</f>
        <v>0</v>
      </c>
      <c r="BI484" s="175" t="n">
        <f aca="false">IF(N484="nulová",J484,0)</f>
        <v>0</v>
      </c>
      <c r="BJ484" s="10" t="s">
        <v>80</v>
      </c>
      <c r="BK484" s="175" t="n">
        <f aca="false">ROUND(I484*H484,2)</f>
        <v>0</v>
      </c>
      <c r="BL484" s="10" t="s">
        <v>282</v>
      </c>
      <c r="BM484" s="10" t="s">
        <v>1287</v>
      </c>
    </row>
    <row r="485" s="182" customFormat="true" ht="12" hidden="false" customHeight="false" outlineLevel="0" collapsed="false">
      <c r="B485" s="183"/>
      <c r="D485" s="176" t="s">
        <v>207</v>
      </c>
      <c r="E485" s="184"/>
      <c r="F485" s="185" t="s">
        <v>944</v>
      </c>
      <c r="H485" s="184"/>
      <c r="L485" s="183"/>
      <c r="M485" s="186"/>
      <c r="N485" s="187"/>
      <c r="O485" s="187"/>
      <c r="P485" s="187"/>
      <c r="Q485" s="187"/>
      <c r="R485" s="187"/>
      <c r="S485" s="187"/>
      <c r="T485" s="188"/>
      <c r="AT485" s="184" t="s">
        <v>207</v>
      </c>
      <c r="AU485" s="184" t="s">
        <v>82</v>
      </c>
      <c r="AV485" s="182" t="s">
        <v>80</v>
      </c>
      <c r="AW485" s="182" t="s">
        <v>35</v>
      </c>
      <c r="AX485" s="182" t="s">
        <v>72</v>
      </c>
      <c r="AY485" s="184" t="s">
        <v>127</v>
      </c>
    </row>
    <row r="486" s="189" customFormat="true" ht="12" hidden="false" customHeight="false" outlineLevel="0" collapsed="false">
      <c r="B486" s="190"/>
      <c r="D486" s="176" t="s">
        <v>207</v>
      </c>
      <c r="E486" s="191"/>
      <c r="F486" s="192" t="s">
        <v>1288</v>
      </c>
      <c r="H486" s="193" t="n">
        <v>4</v>
      </c>
      <c r="L486" s="190"/>
      <c r="M486" s="194"/>
      <c r="N486" s="195"/>
      <c r="O486" s="195"/>
      <c r="P486" s="195"/>
      <c r="Q486" s="195"/>
      <c r="R486" s="195"/>
      <c r="S486" s="195"/>
      <c r="T486" s="196"/>
      <c r="AT486" s="191" t="s">
        <v>207</v>
      </c>
      <c r="AU486" s="191" t="s">
        <v>82</v>
      </c>
      <c r="AV486" s="189" t="s">
        <v>82</v>
      </c>
      <c r="AW486" s="189" t="s">
        <v>35</v>
      </c>
      <c r="AX486" s="189" t="s">
        <v>80</v>
      </c>
      <c r="AY486" s="191" t="s">
        <v>127</v>
      </c>
    </row>
    <row r="487" s="26" customFormat="true" ht="16.5" hidden="false" customHeight="true" outlineLevel="0" collapsed="false">
      <c r="B487" s="164"/>
      <c r="C487" s="165" t="s">
        <v>825</v>
      </c>
      <c r="D487" s="165" t="s">
        <v>130</v>
      </c>
      <c r="E487" s="166" t="s">
        <v>826</v>
      </c>
      <c r="F487" s="167" t="s">
        <v>827</v>
      </c>
      <c r="G487" s="168" t="s">
        <v>240</v>
      </c>
      <c r="H487" s="169" t="n">
        <v>5</v>
      </c>
      <c r="I487" s="170"/>
      <c r="J487" s="170" t="n">
        <f aca="false">ROUND(I487*H487,2)</f>
        <v>0</v>
      </c>
      <c r="K487" s="167" t="s">
        <v>134</v>
      </c>
      <c r="L487" s="27"/>
      <c r="M487" s="171"/>
      <c r="N487" s="172" t="s">
        <v>43</v>
      </c>
      <c r="O487" s="173" t="n">
        <v>0.495</v>
      </c>
      <c r="P487" s="173" t="n">
        <f aca="false">O487*H487</f>
        <v>2.475</v>
      </c>
      <c r="Q487" s="173" t="n">
        <v>0.00906</v>
      </c>
      <c r="R487" s="173" t="n">
        <f aca="false">Q487*H487</f>
        <v>0.0453</v>
      </c>
      <c r="S487" s="173" t="n">
        <v>0</v>
      </c>
      <c r="T487" s="174" t="n">
        <f aca="false">S487*H487</f>
        <v>0</v>
      </c>
      <c r="AR487" s="10" t="s">
        <v>282</v>
      </c>
      <c r="AT487" s="10" t="s">
        <v>130</v>
      </c>
      <c r="AU487" s="10" t="s">
        <v>82</v>
      </c>
      <c r="AY487" s="10" t="s">
        <v>127</v>
      </c>
      <c r="BE487" s="175" t="n">
        <f aca="false">IF(N487="základní",J487,0)</f>
        <v>0</v>
      </c>
      <c r="BF487" s="175" t="n">
        <f aca="false">IF(N487="snížená",J487,0)</f>
        <v>0</v>
      </c>
      <c r="BG487" s="175" t="n">
        <f aca="false">IF(N487="zákl. přenesená",J487,0)</f>
        <v>0</v>
      </c>
      <c r="BH487" s="175" t="n">
        <f aca="false">IF(N487="sníž. přenesená",J487,0)</f>
        <v>0</v>
      </c>
      <c r="BI487" s="175" t="n">
        <f aca="false">IF(N487="nulová",J487,0)</f>
        <v>0</v>
      </c>
      <c r="BJ487" s="10" t="s">
        <v>80</v>
      </c>
      <c r="BK487" s="175" t="n">
        <f aca="false">ROUND(I487*H487,2)</f>
        <v>0</v>
      </c>
      <c r="BL487" s="10" t="s">
        <v>282</v>
      </c>
      <c r="BM487" s="10" t="s">
        <v>1289</v>
      </c>
    </row>
    <row r="488" s="182" customFormat="true" ht="12" hidden="false" customHeight="false" outlineLevel="0" collapsed="false">
      <c r="B488" s="183"/>
      <c r="D488" s="176" t="s">
        <v>207</v>
      </c>
      <c r="E488" s="184"/>
      <c r="F488" s="185" t="s">
        <v>944</v>
      </c>
      <c r="H488" s="184"/>
      <c r="L488" s="183"/>
      <c r="M488" s="186"/>
      <c r="N488" s="187"/>
      <c r="O488" s="187"/>
      <c r="P488" s="187"/>
      <c r="Q488" s="187"/>
      <c r="R488" s="187"/>
      <c r="S488" s="187"/>
      <c r="T488" s="188"/>
      <c r="AT488" s="184" t="s">
        <v>207</v>
      </c>
      <c r="AU488" s="184" t="s">
        <v>82</v>
      </c>
      <c r="AV488" s="182" t="s">
        <v>80</v>
      </c>
      <c r="AW488" s="182" t="s">
        <v>35</v>
      </c>
      <c r="AX488" s="182" t="s">
        <v>72</v>
      </c>
      <c r="AY488" s="184" t="s">
        <v>127</v>
      </c>
    </row>
    <row r="489" s="189" customFormat="true" ht="12" hidden="false" customHeight="false" outlineLevel="0" collapsed="false">
      <c r="B489" s="190"/>
      <c r="D489" s="176" t="s">
        <v>207</v>
      </c>
      <c r="E489" s="191"/>
      <c r="F489" s="192" t="s">
        <v>1290</v>
      </c>
      <c r="H489" s="193" t="n">
        <v>5</v>
      </c>
      <c r="L489" s="190"/>
      <c r="M489" s="194"/>
      <c r="N489" s="195"/>
      <c r="O489" s="195"/>
      <c r="P489" s="195"/>
      <c r="Q489" s="195"/>
      <c r="R489" s="195"/>
      <c r="S489" s="195"/>
      <c r="T489" s="196"/>
      <c r="AT489" s="191" t="s">
        <v>207</v>
      </c>
      <c r="AU489" s="191" t="s">
        <v>82</v>
      </c>
      <c r="AV489" s="189" t="s">
        <v>82</v>
      </c>
      <c r="AW489" s="189" t="s">
        <v>35</v>
      </c>
      <c r="AX489" s="189" t="s">
        <v>80</v>
      </c>
      <c r="AY489" s="191" t="s">
        <v>127</v>
      </c>
    </row>
    <row r="490" s="26" customFormat="true" ht="25.5" hidden="false" customHeight="true" outlineLevel="0" collapsed="false">
      <c r="B490" s="164"/>
      <c r="C490" s="165" t="s">
        <v>831</v>
      </c>
      <c r="D490" s="165" t="s">
        <v>130</v>
      </c>
      <c r="E490" s="166" t="s">
        <v>852</v>
      </c>
      <c r="F490" s="167" t="s">
        <v>853</v>
      </c>
      <c r="G490" s="168" t="s">
        <v>257</v>
      </c>
      <c r="H490" s="169" t="n">
        <v>3.75</v>
      </c>
      <c r="I490" s="170"/>
      <c r="J490" s="170" t="n">
        <f aca="false">ROUND(I490*H490,2)</f>
        <v>0</v>
      </c>
      <c r="K490" s="167" t="s">
        <v>134</v>
      </c>
      <c r="L490" s="27"/>
      <c r="M490" s="171"/>
      <c r="N490" s="172" t="s">
        <v>43</v>
      </c>
      <c r="O490" s="173" t="n">
        <v>1.593</v>
      </c>
      <c r="P490" s="173" t="n">
        <f aca="false">O490*H490</f>
        <v>5.97375</v>
      </c>
      <c r="Q490" s="173" t="n">
        <v>0.00637</v>
      </c>
      <c r="R490" s="173" t="n">
        <f aca="false">Q490*H490</f>
        <v>0.0238875</v>
      </c>
      <c r="S490" s="173" t="n">
        <v>0</v>
      </c>
      <c r="T490" s="174" t="n">
        <f aca="false">S490*H490</f>
        <v>0</v>
      </c>
      <c r="AR490" s="10" t="s">
        <v>282</v>
      </c>
      <c r="AT490" s="10" t="s">
        <v>130</v>
      </c>
      <c r="AU490" s="10" t="s">
        <v>82</v>
      </c>
      <c r="AY490" s="10" t="s">
        <v>127</v>
      </c>
      <c r="BE490" s="175" t="n">
        <f aca="false">IF(N490="základní",J490,0)</f>
        <v>0</v>
      </c>
      <c r="BF490" s="175" t="n">
        <f aca="false">IF(N490="snížená",J490,0)</f>
        <v>0</v>
      </c>
      <c r="BG490" s="175" t="n">
        <f aca="false">IF(N490="zákl. přenesená",J490,0)</f>
        <v>0</v>
      </c>
      <c r="BH490" s="175" t="n">
        <f aca="false">IF(N490="sníž. přenesená",J490,0)</f>
        <v>0</v>
      </c>
      <c r="BI490" s="175" t="n">
        <f aca="false">IF(N490="nulová",J490,0)</f>
        <v>0</v>
      </c>
      <c r="BJ490" s="10" t="s">
        <v>80</v>
      </c>
      <c r="BK490" s="175" t="n">
        <f aca="false">ROUND(I490*H490,2)</f>
        <v>0</v>
      </c>
      <c r="BL490" s="10" t="s">
        <v>282</v>
      </c>
      <c r="BM490" s="10" t="s">
        <v>1291</v>
      </c>
    </row>
    <row r="491" s="182" customFormat="true" ht="12" hidden="false" customHeight="false" outlineLevel="0" collapsed="false">
      <c r="B491" s="183"/>
      <c r="D491" s="176" t="s">
        <v>207</v>
      </c>
      <c r="E491" s="184"/>
      <c r="F491" s="185" t="s">
        <v>944</v>
      </c>
      <c r="H491" s="184"/>
      <c r="L491" s="183"/>
      <c r="M491" s="186"/>
      <c r="N491" s="187"/>
      <c r="O491" s="187"/>
      <c r="P491" s="187"/>
      <c r="Q491" s="187"/>
      <c r="R491" s="187"/>
      <c r="S491" s="187"/>
      <c r="T491" s="188"/>
      <c r="AT491" s="184" t="s">
        <v>207</v>
      </c>
      <c r="AU491" s="184" t="s">
        <v>82</v>
      </c>
      <c r="AV491" s="182" t="s">
        <v>80</v>
      </c>
      <c r="AW491" s="182" t="s">
        <v>35</v>
      </c>
      <c r="AX491" s="182" t="s">
        <v>72</v>
      </c>
      <c r="AY491" s="184" t="s">
        <v>127</v>
      </c>
    </row>
    <row r="492" s="189" customFormat="true" ht="12" hidden="false" customHeight="false" outlineLevel="0" collapsed="false">
      <c r="B492" s="190"/>
      <c r="D492" s="176" t="s">
        <v>207</v>
      </c>
      <c r="E492" s="191"/>
      <c r="F492" s="192" t="s">
        <v>1292</v>
      </c>
      <c r="H492" s="193" t="n">
        <v>3.75</v>
      </c>
      <c r="L492" s="190"/>
      <c r="M492" s="194"/>
      <c r="N492" s="195"/>
      <c r="O492" s="195"/>
      <c r="P492" s="195"/>
      <c r="Q492" s="195"/>
      <c r="R492" s="195"/>
      <c r="S492" s="195"/>
      <c r="T492" s="196"/>
      <c r="AT492" s="191" t="s">
        <v>207</v>
      </c>
      <c r="AU492" s="191" t="s">
        <v>82</v>
      </c>
      <c r="AV492" s="189" t="s">
        <v>82</v>
      </c>
      <c r="AW492" s="189" t="s">
        <v>35</v>
      </c>
      <c r="AX492" s="189" t="s">
        <v>80</v>
      </c>
      <c r="AY492" s="191" t="s">
        <v>127</v>
      </c>
    </row>
    <row r="493" s="26" customFormat="true" ht="25.5" hidden="false" customHeight="true" outlineLevel="0" collapsed="false">
      <c r="B493" s="164"/>
      <c r="C493" s="165" t="s">
        <v>836</v>
      </c>
      <c r="D493" s="165" t="s">
        <v>130</v>
      </c>
      <c r="E493" s="166" t="s">
        <v>858</v>
      </c>
      <c r="F493" s="167" t="s">
        <v>859</v>
      </c>
      <c r="G493" s="168" t="s">
        <v>279</v>
      </c>
      <c r="H493" s="169" t="n">
        <v>57</v>
      </c>
      <c r="I493" s="170"/>
      <c r="J493" s="170" t="n">
        <f aca="false">ROUND(I493*H493,2)</f>
        <v>0</v>
      </c>
      <c r="K493" s="167" t="s">
        <v>134</v>
      </c>
      <c r="L493" s="27"/>
      <c r="M493" s="171"/>
      <c r="N493" s="172" t="s">
        <v>43</v>
      </c>
      <c r="O493" s="173" t="n">
        <v>1.345</v>
      </c>
      <c r="P493" s="173" t="n">
        <f aca="false">O493*H493</f>
        <v>76.665</v>
      </c>
      <c r="Q493" s="173" t="n">
        <v>0.00641</v>
      </c>
      <c r="R493" s="173" t="n">
        <f aca="false">Q493*H493</f>
        <v>0.36537</v>
      </c>
      <c r="S493" s="173" t="n">
        <v>0</v>
      </c>
      <c r="T493" s="174" t="n">
        <f aca="false">S493*H493</f>
        <v>0</v>
      </c>
      <c r="AR493" s="10" t="s">
        <v>282</v>
      </c>
      <c r="AT493" s="10" t="s">
        <v>130</v>
      </c>
      <c r="AU493" s="10" t="s">
        <v>82</v>
      </c>
      <c r="AY493" s="10" t="s">
        <v>127</v>
      </c>
      <c r="BE493" s="175" t="n">
        <f aca="false">IF(N493="základní",J493,0)</f>
        <v>0</v>
      </c>
      <c r="BF493" s="175" t="n">
        <f aca="false">IF(N493="snížená",J493,0)</f>
        <v>0</v>
      </c>
      <c r="BG493" s="175" t="n">
        <f aca="false">IF(N493="zákl. přenesená",J493,0)</f>
        <v>0</v>
      </c>
      <c r="BH493" s="175" t="n">
        <f aca="false">IF(N493="sníž. přenesená",J493,0)</f>
        <v>0</v>
      </c>
      <c r="BI493" s="175" t="n">
        <f aca="false">IF(N493="nulová",J493,0)</f>
        <v>0</v>
      </c>
      <c r="BJ493" s="10" t="s">
        <v>80</v>
      </c>
      <c r="BK493" s="175" t="n">
        <f aca="false">ROUND(I493*H493,2)</f>
        <v>0</v>
      </c>
      <c r="BL493" s="10" t="s">
        <v>282</v>
      </c>
      <c r="BM493" s="10" t="s">
        <v>1293</v>
      </c>
    </row>
    <row r="494" s="182" customFormat="true" ht="12" hidden="false" customHeight="false" outlineLevel="0" collapsed="false">
      <c r="B494" s="183"/>
      <c r="D494" s="176" t="s">
        <v>207</v>
      </c>
      <c r="E494" s="184"/>
      <c r="F494" s="185" t="s">
        <v>944</v>
      </c>
      <c r="H494" s="184"/>
      <c r="L494" s="183"/>
      <c r="M494" s="186"/>
      <c r="N494" s="187"/>
      <c r="O494" s="187"/>
      <c r="P494" s="187"/>
      <c r="Q494" s="187"/>
      <c r="R494" s="187"/>
      <c r="S494" s="187"/>
      <c r="T494" s="188"/>
      <c r="AT494" s="184" t="s">
        <v>207</v>
      </c>
      <c r="AU494" s="184" t="s">
        <v>82</v>
      </c>
      <c r="AV494" s="182" t="s">
        <v>80</v>
      </c>
      <c r="AW494" s="182" t="s">
        <v>35</v>
      </c>
      <c r="AX494" s="182" t="s">
        <v>72</v>
      </c>
      <c r="AY494" s="184" t="s">
        <v>127</v>
      </c>
    </row>
    <row r="495" s="189" customFormat="true" ht="12" hidden="false" customHeight="false" outlineLevel="0" collapsed="false">
      <c r="B495" s="190"/>
      <c r="D495" s="176" t="s">
        <v>207</v>
      </c>
      <c r="E495" s="191"/>
      <c r="F495" s="192" t="s">
        <v>1294</v>
      </c>
      <c r="H495" s="193" t="n">
        <v>11</v>
      </c>
      <c r="L495" s="190"/>
      <c r="M495" s="194"/>
      <c r="N495" s="195"/>
      <c r="O495" s="195"/>
      <c r="P495" s="195"/>
      <c r="Q495" s="195"/>
      <c r="R495" s="195"/>
      <c r="S495" s="195"/>
      <c r="T495" s="196"/>
      <c r="AT495" s="191" t="s">
        <v>207</v>
      </c>
      <c r="AU495" s="191" t="s">
        <v>82</v>
      </c>
      <c r="AV495" s="189" t="s">
        <v>82</v>
      </c>
      <c r="AW495" s="189" t="s">
        <v>35</v>
      </c>
      <c r="AX495" s="189" t="s">
        <v>72</v>
      </c>
      <c r="AY495" s="191" t="s">
        <v>127</v>
      </c>
    </row>
    <row r="496" s="189" customFormat="true" ht="12" hidden="false" customHeight="false" outlineLevel="0" collapsed="false">
      <c r="B496" s="190"/>
      <c r="D496" s="176" t="s">
        <v>207</v>
      </c>
      <c r="E496" s="191"/>
      <c r="F496" s="192" t="s">
        <v>1295</v>
      </c>
      <c r="H496" s="193" t="n">
        <v>7</v>
      </c>
      <c r="L496" s="190"/>
      <c r="M496" s="194"/>
      <c r="N496" s="195"/>
      <c r="O496" s="195"/>
      <c r="P496" s="195"/>
      <c r="Q496" s="195"/>
      <c r="R496" s="195"/>
      <c r="S496" s="195"/>
      <c r="T496" s="196"/>
      <c r="AT496" s="191" t="s">
        <v>207</v>
      </c>
      <c r="AU496" s="191" t="s">
        <v>82</v>
      </c>
      <c r="AV496" s="189" t="s">
        <v>82</v>
      </c>
      <c r="AW496" s="189" t="s">
        <v>35</v>
      </c>
      <c r="AX496" s="189" t="s">
        <v>72</v>
      </c>
      <c r="AY496" s="191" t="s">
        <v>127</v>
      </c>
    </row>
    <row r="497" s="189" customFormat="true" ht="12" hidden="false" customHeight="false" outlineLevel="0" collapsed="false">
      <c r="B497" s="190"/>
      <c r="D497" s="176" t="s">
        <v>207</v>
      </c>
      <c r="E497" s="191"/>
      <c r="F497" s="192" t="s">
        <v>1296</v>
      </c>
      <c r="H497" s="193" t="n">
        <v>39</v>
      </c>
      <c r="L497" s="190"/>
      <c r="M497" s="194"/>
      <c r="N497" s="195"/>
      <c r="O497" s="195"/>
      <c r="P497" s="195"/>
      <c r="Q497" s="195"/>
      <c r="R497" s="195"/>
      <c r="S497" s="195"/>
      <c r="T497" s="196"/>
      <c r="AT497" s="191" t="s">
        <v>207</v>
      </c>
      <c r="AU497" s="191" t="s">
        <v>82</v>
      </c>
      <c r="AV497" s="189" t="s">
        <v>82</v>
      </c>
      <c r="AW497" s="189" t="s">
        <v>35</v>
      </c>
      <c r="AX497" s="189" t="s">
        <v>72</v>
      </c>
      <c r="AY497" s="191" t="s">
        <v>127</v>
      </c>
    </row>
    <row r="498" s="197" customFormat="true" ht="12" hidden="false" customHeight="false" outlineLevel="0" collapsed="false">
      <c r="B498" s="198"/>
      <c r="D498" s="176" t="s">
        <v>207</v>
      </c>
      <c r="E498" s="199"/>
      <c r="F498" s="200" t="s">
        <v>227</v>
      </c>
      <c r="H498" s="201" t="n">
        <v>57</v>
      </c>
      <c r="L498" s="198"/>
      <c r="M498" s="202"/>
      <c r="N498" s="203"/>
      <c r="O498" s="203"/>
      <c r="P498" s="203"/>
      <c r="Q498" s="203"/>
      <c r="R498" s="203"/>
      <c r="S498" s="203"/>
      <c r="T498" s="204"/>
      <c r="AT498" s="199" t="s">
        <v>207</v>
      </c>
      <c r="AU498" s="199" t="s">
        <v>82</v>
      </c>
      <c r="AV498" s="197" t="s">
        <v>146</v>
      </c>
      <c r="AW498" s="197" t="s">
        <v>35</v>
      </c>
      <c r="AX498" s="197" t="s">
        <v>80</v>
      </c>
      <c r="AY498" s="199" t="s">
        <v>127</v>
      </c>
    </row>
    <row r="499" s="26" customFormat="true" ht="16.5" hidden="false" customHeight="true" outlineLevel="0" collapsed="false">
      <c r="B499" s="164"/>
      <c r="C499" s="165" t="s">
        <v>841</v>
      </c>
      <c r="D499" s="165" t="s">
        <v>130</v>
      </c>
      <c r="E499" s="166" t="s">
        <v>868</v>
      </c>
      <c r="F499" s="167" t="s">
        <v>869</v>
      </c>
      <c r="G499" s="168" t="s">
        <v>279</v>
      </c>
      <c r="H499" s="169" t="n">
        <v>57</v>
      </c>
      <c r="I499" s="170"/>
      <c r="J499" s="170" t="n">
        <f aca="false">ROUND(I499*H499,2)</f>
        <v>0</v>
      </c>
      <c r="K499" s="167" t="s">
        <v>134</v>
      </c>
      <c r="L499" s="27"/>
      <c r="M499" s="171"/>
      <c r="N499" s="172" t="s">
        <v>43</v>
      </c>
      <c r="O499" s="173" t="n">
        <v>0.251</v>
      </c>
      <c r="P499" s="173" t="n">
        <f aca="false">O499*H499</f>
        <v>14.307</v>
      </c>
      <c r="Q499" s="173" t="n">
        <v>0.00193</v>
      </c>
      <c r="R499" s="173" t="n">
        <f aca="false">Q499*H499</f>
        <v>0.11001</v>
      </c>
      <c r="S499" s="173" t="n">
        <v>0</v>
      </c>
      <c r="T499" s="174" t="n">
        <f aca="false">S499*H499</f>
        <v>0</v>
      </c>
      <c r="AR499" s="10" t="s">
        <v>282</v>
      </c>
      <c r="AT499" s="10" t="s">
        <v>130</v>
      </c>
      <c r="AU499" s="10" t="s">
        <v>82</v>
      </c>
      <c r="AY499" s="10" t="s">
        <v>127</v>
      </c>
      <c r="BE499" s="175" t="n">
        <f aca="false">IF(N499="základní",J499,0)</f>
        <v>0</v>
      </c>
      <c r="BF499" s="175" t="n">
        <f aca="false">IF(N499="snížená",J499,0)</f>
        <v>0</v>
      </c>
      <c r="BG499" s="175" t="n">
        <f aca="false">IF(N499="zákl. přenesená",J499,0)</f>
        <v>0</v>
      </c>
      <c r="BH499" s="175" t="n">
        <f aca="false">IF(N499="sníž. přenesená",J499,0)</f>
        <v>0</v>
      </c>
      <c r="BI499" s="175" t="n">
        <f aca="false">IF(N499="nulová",J499,0)</f>
        <v>0</v>
      </c>
      <c r="BJ499" s="10" t="s">
        <v>80</v>
      </c>
      <c r="BK499" s="175" t="n">
        <f aca="false">ROUND(I499*H499,2)</f>
        <v>0</v>
      </c>
      <c r="BL499" s="10" t="s">
        <v>282</v>
      </c>
      <c r="BM499" s="10" t="s">
        <v>1297</v>
      </c>
    </row>
    <row r="500" s="26" customFormat="true" ht="24" hidden="false" customHeight="false" outlineLevel="0" collapsed="false">
      <c r="B500" s="27"/>
      <c r="D500" s="176" t="s">
        <v>140</v>
      </c>
      <c r="F500" s="177" t="s">
        <v>871</v>
      </c>
      <c r="L500" s="27"/>
      <c r="M500" s="178"/>
      <c r="N500" s="28"/>
      <c r="O500" s="28"/>
      <c r="P500" s="28"/>
      <c r="Q500" s="28"/>
      <c r="R500" s="28"/>
      <c r="S500" s="28"/>
      <c r="T500" s="67"/>
      <c r="AT500" s="10" t="s">
        <v>140</v>
      </c>
      <c r="AU500" s="10" t="s">
        <v>82</v>
      </c>
    </row>
    <row r="501" s="182" customFormat="true" ht="12" hidden="false" customHeight="false" outlineLevel="0" collapsed="false">
      <c r="B501" s="183"/>
      <c r="D501" s="176" t="s">
        <v>207</v>
      </c>
      <c r="E501" s="184"/>
      <c r="F501" s="185" t="s">
        <v>944</v>
      </c>
      <c r="H501" s="184"/>
      <c r="L501" s="183"/>
      <c r="M501" s="186"/>
      <c r="N501" s="187"/>
      <c r="O501" s="187"/>
      <c r="P501" s="187"/>
      <c r="Q501" s="187"/>
      <c r="R501" s="187"/>
      <c r="S501" s="187"/>
      <c r="T501" s="188"/>
      <c r="AT501" s="184" t="s">
        <v>207</v>
      </c>
      <c r="AU501" s="184" t="s">
        <v>82</v>
      </c>
      <c r="AV501" s="182" t="s">
        <v>80</v>
      </c>
      <c r="AW501" s="182" t="s">
        <v>35</v>
      </c>
      <c r="AX501" s="182" t="s">
        <v>72</v>
      </c>
      <c r="AY501" s="184" t="s">
        <v>127</v>
      </c>
    </row>
    <row r="502" s="189" customFormat="true" ht="12" hidden="false" customHeight="false" outlineLevel="0" collapsed="false">
      <c r="B502" s="190"/>
      <c r="D502" s="176" t="s">
        <v>207</v>
      </c>
      <c r="E502" s="191"/>
      <c r="F502" s="192" t="s">
        <v>1294</v>
      </c>
      <c r="H502" s="193" t="n">
        <v>11</v>
      </c>
      <c r="L502" s="190"/>
      <c r="M502" s="194"/>
      <c r="N502" s="195"/>
      <c r="O502" s="195"/>
      <c r="P502" s="195"/>
      <c r="Q502" s="195"/>
      <c r="R502" s="195"/>
      <c r="S502" s="195"/>
      <c r="T502" s="196"/>
      <c r="AT502" s="191" t="s">
        <v>207</v>
      </c>
      <c r="AU502" s="191" t="s">
        <v>82</v>
      </c>
      <c r="AV502" s="189" t="s">
        <v>82</v>
      </c>
      <c r="AW502" s="189" t="s">
        <v>35</v>
      </c>
      <c r="AX502" s="189" t="s">
        <v>72</v>
      </c>
      <c r="AY502" s="191" t="s">
        <v>127</v>
      </c>
    </row>
    <row r="503" s="189" customFormat="true" ht="12" hidden="false" customHeight="false" outlineLevel="0" collapsed="false">
      <c r="B503" s="190"/>
      <c r="D503" s="176" t="s">
        <v>207</v>
      </c>
      <c r="E503" s="191"/>
      <c r="F503" s="192" t="s">
        <v>1295</v>
      </c>
      <c r="H503" s="193" t="n">
        <v>7</v>
      </c>
      <c r="L503" s="190"/>
      <c r="M503" s="194"/>
      <c r="N503" s="195"/>
      <c r="O503" s="195"/>
      <c r="P503" s="195"/>
      <c r="Q503" s="195"/>
      <c r="R503" s="195"/>
      <c r="S503" s="195"/>
      <c r="T503" s="196"/>
      <c r="AT503" s="191" t="s">
        <v>207</v>
      </c>
      <c r="AU503" s="191" t="s">
        <v>82</v>
      </c>
      <c r="AV503" s="189" t="s">
        <v>82</v>
      </c>
      <c r="AW503" s="189" t="s">
        <v>35</v>
      </c>
      <c r="AX503" s="189" t="s">
        <v>72</v>
      </c>
      <c r="AY503" s="191" t="s">
        <v>127</v>
      </c>
    </row>
    <row r="504" s="189" customFormat="true" ht="12" hidden="false" customHeight="false" outlineLevel="0" collapsed="false">
      <c r="B504" s="190"/>
      <c r="D504" s="176" t="s">
        <v>207</v>
      </c>
      <c r="E504" s="191"/>
      <c r="F504" s="192" t="s">
        <v>1296</v>
      </c>
      <c r="H504" s="193" t="n">
        <v>39</v>
      </c>
      <c r="L504" s="190"/>
      <c r="M504" s="194"/>
      <c r="N504" s="195"/>
      <c r="O504" s="195"/>
      <c r="P504" s="195"/>
      <c r="Q504" s="195"/>
      <c r="R504" s="195"/>
      <c r="S504" s="195"/>
      <c r="T504" s="196"/>
      <c r="AT504" s="191" t="s">
        <v>207</v>
      </c>
      <c r="AU504" s="191" t="s">
        <v>82</v>
      </c>
      <c r="AV504" s="189" t="s">
        <v>82</v>
      </c>
      <c r="AW504" s="189" t="s">
        <v>35</v>
      </c>
      <c r="AX504" s="189" t="s">
        <v>72</v>
      </c>
      <c r="AY504" s="191" t="s">
        <v>127</v>
      </c>
    </row>
    <row r="505" s="197" customFormat="true" ht="12" hidden="false" customHeight="false" outlineLevel="0" collapsed="false">
      <c r="B505" s="198"/>
      <c r="D505" s="176" t="s">
        <v>207</v>
      </c>
      <c r="E505" s="199"/>
      <c r="F505" s="200" t="s">
        <v>227</v>
      </c>
      <c r="H505" s="201" t="n">
        <v>57</v>
      </c>
      <c r="L505" s="198"/>
      <c r="M505" s="202"/>
      <c r="N505" s="203"/>
      <c r="O505" s="203"/>
      <c r="P505" s="203"/>
      <c r="Q505" s="203"/>
      <c r="R505" s="203"/>
      <c r="S505" s="203"/>
      <c r="T505" s="204"/>
      <c r="AT505" s="199" t="s">
        <v>207</v>
      </c>
      <c r="AU505" s="199" t="s">
        <v>82</v>
      </c>
      <c r="AV505" s="197" t="s">
        <v>146</v>
      </c>
      <c r="AW505" s="197" t="s">
        <v>35</v>
      </c>
      <c r="AX505" s="197" t="s">
        <v>80</v>
      </c>
      <c r="AY505" s="199" t="s">
        <v>127</v>
      </c>
    </row>
    <row r="506" s="26" customFormat="true" ht="16.5" hidden="false" customHeight="true" outlineLevel="0" collapsed="false">
      <c r="B506" s="164"/>
      <c r="C506" s="165" t="s">
        <v>845</v>
      </c>
      <c r="D506" s="165" t="s">
        <v>130</v>
      </c>
      <c r="E506" s="166" t="s">
        <v>816</v>
      </c>
      <c r="F506" s="167" t="s">
        <v>817</v>
      </c>
      <c r="G506" s="168" t="s">
        <v>279</v>
      </c>
      <c r="H506" s="169" t="n">
        <v>55.5</v>
      </c>
      <c r="I506" s="170"/>
      <c r="J506" s="170" t="n">
        <f aca="false">ROUND(I506*H506,2)</f>
        <v>0</v>
      </c>
      <c r="K506" s="167" t="s">
        <v>134</v>
      </c>
      <c r="L506" s="27"/>
      <c r="M506" s="171"/>
      <c r="N506" s="172" t="s">
        <v>43</v>
      </c>
      <c r="O506" s="173" t="n">
        <v>0.192</v>
      </c>
      <c r="P506" s="173" t="n">
        <f aca="false">O506*H506</f>
        <v>10.656</v>
      </c>
      <c r="Q506" s="173" t="n">
        <v>0.00116</v>
      </c>
      <c r="R506" s="173" t="n">
        <f aca="false">Q506*H506</f>
        <v>0.06438</v>
      </c>
      <c r="S506" s="173" t="n">
        <v>0</v>
      </c>
      <c r="T506" s="174" t="n">
        <f aca="false">S506*H506</f>
        <v>0</v>
      </c>
      <c r="AR506" s="10" t="s">
        <v>282</v>
      </c>
      <c r="AT506" s="10" t="s">
        <v>130</v>
      </c>
      <c r="AU506" s="10" t="s">
        <v>82</v>
      </c>
      <c r="AY506" s="10" t="s">
        <v>127</v>
      </c>
      <c r="BE506" s="175" t="n">
        <f aca="false">IF(N506="základní",J506,0)</f>
        <v>0</v>
      </c>
      <c r="BF506" s="175" t="n">
        <f aca="false">IF(N506="snížená",J506,0)</f>
        <v>0</v>
      </c>
      <c r="BG506" s="175" t="n">
        <f aca="false">IF(N506="zákl. přenesená",J506,0)</f>
        <v>0</v>
      </c>
      <c r="BH506" s="175" t="n">
        <f aca="false">IF(N506="sníž. přenesená",J506,0)</f>
        <v>0</v>
      </c>
      <c r="BI506" s="175" t="n">
        <f aca="false">IF(N506="nulová",J506,0)</f>
        <v>0</v>
      </c>
      <c r="BJ506" s="10" t="s">
        <v>80</v>
      </c>
      <c r="BK506" s="175" t="n">
        <f aca="false">ROUND(I506*H506,2)</f>
        <v>0</v>
      </c>
      <c r="BL506" s="10" t="s">
        <v>282</v>
      </c>
      <c r="BM506" s="10" t="s">
        <v>1298</v>
      </c>
    </row>
    <row r="507" s="182" customFormat="true" ht="12" hidden="false" customHeight="false" outlineLevel="0" collapsed="false">
      <c r="B507" s="183"/>
      <c r="D507" s="176" t="s">
        <v>207</v>
      </c>
      <c r="E507" s="184"/>
      <c r="F507" s="185" t="s">
        <v>944</v>
      </c>
      <c r="H507" s="184"/>
      <c r="L507" s="183"/>
      <c r="M507" s="186"/>
      <c r="N507" s="187"/>
      <c r="O507" s="187"/>
      <c r="P507" s="187"/>
      <c r="Q507" s="187"/>
      <c r="R507" s="187"/>
      <c r="S507" s="187"/>
      <c r="T507" s="188"/>
      <c r="AT507" s="184" t="s">
        <v>207</v>
      </c>
      <c r="AU507" s="184" t="s">
        <v>82</v>
      </c>
      <c r="AV507" s="182" t="s">
        <v>80</v>
      </c>
      <c r="AW507" s="182" t="s">
        <v>35</v>
      </c>
      <c r="AX507" s="182" t="s">
        <v>72</v>
      </c>
      <c r="AY507" s="184" t="s">
        <v>127</v>
      </c>
    </row>
    <row r="508" s="189" customFormat="true" ht="12" hidden="false" customHeight="false" outlineLevel="0" collapsed="false">
      <c r="B508" s="190"/>
      <c r="D508" s="176" t="s">
        <v>207</v>
      </c>
      <c r="E508" s="191"/>
      <c r="F508" s="192" t="s">
        <v>1299</v>
      </c>
      <c r="H508" s="193" t="n">
        <v>9</v>
      </c>
      <c r="L508" s="190"/>
      <c r="M508" s="194"/>
      <c r="N508" s="195"/>
      <c r="O508" s="195"/>
      <c r="P508" s="195"/>
      <c r="Q508" s="195"/>
      <c r="R508" s="195"/>
      <c r="S508" s="195"/>
      <c r="T508" s="196"/>
      <c r="AT508" s="191" t="s">
        <v>207</v>
      </c>
      <c r="AU508" s="191" t="s">
        <v>82</v>
      </c>
      <c r="AV508" s="189" t="s">
        <v>82</v>
      </c>
      <c r="AW508" s="189" t="s">
        <v>35</v>
      </c>
      <c r="AX508" s="189" t="s">
        <v>72</v>
      </c>
      <c r="AY508" s="191" t="s">
        <v>127</v>
      </c>
    </row>
    <row r="509" s="189" customFormat="true" ht="12" hidden="false" customHeight="false" outlineLevel="0" collapsed="false">
      <c r="B509" s="190"/>
      <c r="D509" s="176" t="s">
        <v>207</v>
      </c>
      <c r="E509" s="191"/>
      <c r="F509" s="192" t="s">
        <v>1300</v>
      </c>
      <c r="H509" s="193" t="n">
        <v>7.5</v>
      </c>
      <c r="L509" s="190"/>
      <c r="M509" s="194"/>
      <c r="N509" s="195"/>
      <c r="O509" s="195"/>
      <c r="P509" s="195"/>
      <c r="Q509" s="195"/>
      <c r="R509" s="195"/>
      <c r="S509" s="195"/>
      <c r="T509" s="196"/>
      <c r="AT509" s="191" t="s">
        <v>207</v>
      </c>
      <c r="AU509" s="191" t="s">
        <v>82</v>
      </c>
      <c r="AV509" s="189" t="s">
        <v>82</v>
      </c>
      <c r="AW509" s="189" t="s">
        <v>35</v>
      </c>
      <c r="AX509" s="189" t="s">
        <v>72</v>
      </c>
      <c r="AY509" s="191" t="s">
        <v>127</v>
      </c>
    </row>
    <row r="510" s="189" customFormat="true" ht="12" hidden="false" customHeight="false" outlineLevel="0" collapsed="false">
      <c r="B510" s="190"/>
      <c r="D510" s="176" t="s">
        <v>207</v>
      </c>
      <c r="E510" s="191"/>
      <c r="F510" s="192" t="s">
        <v>1301</v>
      </c>
      <c r="H510" s="193" t="n">
        <v>39</v>
      </c>
      <c r="L510" s="190"/>
      <c r="M510" s="194"/>
      <c r="N510" s="195"/>
      <c r="O510" s="195"/>
      <c r="P510" s="195"/>
      <c r="Q510" s="195"/>
      <c r="R510" s="195"/>
      <c r="S510" s="195"/>
      <c r="T510" s="196"/>
      <c r="AT510" s="191" t="s">
        <v>207</v>
      </c>
      <c r="AU510" s="191" t="s">
        <v>82</v>
      </c>
      <c r="AV510" s="189" t="s">
        <v>82</v>
      </c>
      <c r="AW510" s="189" t="s">
        <v>35</v>
      </c>
      <c r="AX510" s="189" t="s">
        <v>72</v>
      </c>
      <c r="AY510" s="191" t="s">
        <v>127</v>
      </c>
    </row>
    <row r="511" s="197" customFormat="true" ht="12" hidden="false" customHeight="false" outlineLevel="0" collapsed="false">
      <c r="B511" s="198"/>
      <c r="D511" s="176" t="s">
        <v>207</v>
      </c>
      <c r="E511" s="199"/>
      <c r="F511" s="200" t="s">
        <v>227</v>
      </c>
      <c r="H511" s="201" t="n">
        <v>55.5</v>
      </c>
      <c r="L511" s="198"/>
      <c r="M511" s="202"/>
      <c r="N511" s="203"/>
      <c r="O511" s="203"/>
      <c r="P511" s="203"/>
      <c r="Q511" s="203"/>
      <c r="R511" s="203"/>
      <c r="S511" s="203"/>
      <c r="T511" s="204"/>
      <c r="AT511" s="199" t="s">
        <v>207</v>
      </c>
      <c r="AU511" s="199" t="s">
        <v>82</v>
      </c>
      <c r="AV511" s="197" t="s">
        <v>146</v>
      </c>
      <c r="AW511" s="197" t="s">
        <v>35</v>
      </c>
      <c r="AX511" s="197" t="s">
        <v>80</v>
      </c>
      <c r="AY511" s="199" t="s">
        <v>127</v>
      </c>
    </row>
    <row r="512" s="26" customFormat="true" ht="16.5" hidden="false" customHeight="true" outlineLevel="0" collapsed="false">
      <c r="B512" s="164"/>
      <c r="C512" s="165" t="s">
        <v>851</v>
      </c>
      <c r="D512" s="165" t="s">
        <v>130</v>
      </c>
      <c r="E512" s="166" t="s">
        <v>1302</v>
      </c>
      <c r="F512" s="167" t="s">
        <v>1303</v>
      </c>
      <c r="G512" s="168" t="s">
        <v>240</v>
      </c>
      <c r="H512" s="169" t="n">
        <v>4</v>
      </c>
      <c r="I512" s="170"/>
      <c r="J512" s="170" t="n">
        <f aca="false">ROUND(I512*H512,2)</f>
        <v>0</v>
      </c>
      <c r="K512" s="167" t="s">
        <v>134</v>
      </c>
      <c r="L512" s="27"/>
      <c r="M512" s="171"/>
      <c r="N512" s="172" t="s">
        <v>43</v>
      </c>
      <c r="O512" s="173" t="n">
        <v>0.154</v>
      </c>
      <c r="P512" s="173" t="n">
        <f aca="false">O512*H512</f>
        <v>0.616</v>
      </c>
      <c r="Q512" s="173" t="n">
        <v>0</v>
      </c>
      <c r="R512" s="173" t="n">
        <f aca="false">Q512*H512</f>
        <v>0</v>
      </c>
      <c r="S512" s="173" t="n">
        <v>0</v>
      </c>
      <c r="T512" s="174" t="n">
        <f aca="false">S512*H512</f>
        <v>0</v>
      </c>
      <c r="AR512" s="10" t="s">
        <v>282</v>
      </c>
      <c r="AT512" s="10" t="s">
        <v>130</v>
      </c>
      <c r="AU512" s="10" t="s">
        <v>82</v>
      </c>
      <c r="AY512" s="10" t="s">
        <v>127</v>
      </c>
      <c r="BE512" s="175" t="n">
        <f aca="false">IF(N512="základní",J512,0)</f>
        <v>0</v>
      </c>
      <c r="BF512" s="175" t="n">
        <f aca="false">IF(N512="snížená",J512,0)</f>
        <v>0</v>
      </c>
      <c r="BG512" s="175" t="n">
        <f aca="false">IF(N512="zákl. přenesená",J512,0)</f>
        <v>0</v>
      </c>
      <c r="BH512" s="175" t="n">
        <f aca="false">IF(N512="sníž. přenesená",J512,0)</f>
        <v>0</v>
      </c>
      <c r="BI512" s="175" t="n">
        <f aca="false">IF(N512="nulová",J512,0)</f>
        <v>0</v>
      </c>
      <c r="BJ512" s="10" t="s">
        <v>80</v>
      </c>
      <c r="BK512" s="175" t="n">
        <f aca="false">ROUND(I512*H512,2)</f>
        <v>0</v>
      </c>
      <c r="BL512" s="10" t="s">
        <v>282</v>
      </c>
      <c r="BM512" s="10" t="s">
        <v>1304</v>
      </c>
    </row>
    <row r="513" s="182" customFormat="true" ht="12" hidden="false" customHeight="false" outlineLevel="0" collapsed="false">
      <c r="B513" s="183"/>
      <c r="D513" s="176" t="s">
        <v>207</v>
      </c>
      <c r="E513" s="184"/>
      <c r="F513" s="185" t="s">
        <v>944</v>
      </c>
      <c r="H513" s="184"/>
      <c r="L513" s="183"/>
      <c r="M513" s="186"/>
      <c r="N513" s="187"/>
      <c r="O513" s="187"/>
      <c r="P513" s="187"/>
      <c r="Q513" s="187"/>
      <c r="R513" s="187"/>
      <c r="S513" s="187"/>
      <c r="T513" s="188"/>
      <c r="AT513" s="184" t="s">
        <v>207</v>
      </c>
      <c r="AU513" s="184" t="s">
        <v>82</v>
      </c>
      <c r="AV513" s="182" t="s">
        <v>80</v>
      </c>
      <c r="AW513" s="182" t="s">
        <v>35</v>
      </c>
      <c r="AX513" s="182" t="s">
        <v>72</v>
      </c>
      <c r="AY513" s="184" t="s">
        <v>127</v>
      </c>
    </row>
    <row r="514" s="189" customFormat="true" ht="12" hidden="false" customHeight="false" outlineLevel="0" collapsed="false">
      <c r="B514" s="190"/>
      <c r="D514" s="176" t="s">
        <v>207</v>
      </c>
      <c r="E514" s="191"/>
      <c r="F514" s="192" t="s">
        <v>1305</v>
      </c>
      <c r="H514" s="193" t="n">
        <v>2</v>
      </c>
      <c r="L514" s="190"/>
      <c r="M514" s="194"/>
      <c r="N514" s="195"/>
      <c r="O514" s="195"/>
      <c r="P514" s="195"/>
      <c r="Q514" s="195"/>
      <c r="R514" s="195"/>
      <c r="S514" s="195"/>
      <c r="T514" s="196"/>
      <c r="AT514" s="191" t="s">
        <v>207</v>
      </c>
      <c r="AU514" s="191" t="s">
        <v>82</v>
      </c>
      <c r="AV514" s="189" t="s">
        <v>82</v>
      </c>
      <c r="AW514" s="189" t="s">
        <v>35</v>
      </c>
      <c r="AX514" s="189" t="s">
        <v>72</v>
      </c>
      <c r="AY514" s="191" t="s">
        <v>127</v>
      </c>
    </row>
    <row r="515" s="189" customFormat="true" ht="12" hidden="false" customHeight="false" outlineLevel="0" collapsed="false">
      <c r="B515" s="190"/>
      <c r="D515" s="176" t="s">
        <v>207</v>
      </c>
      <c r="E515" s="191"/>
      <c r="F515" s="192" t="s">
        <v>1306</v>
      </c>
      <c r="H515" s="193" t="n">
        <v>2</v>
      </c>
      <c r="L515" s="190"/>
      <c r="M515" s="194"/>
      <c r="N515" s="195"/>
      <c r="O515" s="195"/>
      <c r="P515" s="195"/>
      <c r="Q515" s="195"/>
      <c r="R515" s="195"/>
      <c r="S515" s="195"/>
      <c r="T515" s="196"/>
      <c r="AT515" s="191" t="s">
        <v>207</v>
      </c>
      <c r="AU515" s="191" t="s">
        <v>82</v>
      </c>
      <c r="AV515" s="189" t="s">
        <v>82</v>
      </c>
      <c r="AW515" s="189" t="s">
        <v>35</v>
      </c>
      <c r="AX515" s="189" t="s">
        <v>72</v>
      </c>
      <c r="AY515" s="191" t="s">
        <v>127</v>
      </c>
    </row>
    <row r="516" s="197" customFormat="true" ht="12" hidden="false" customHeight="false" outlineLevel="0" collapsed="false">
      <c r="B516" s="198"/>
      <c r="D516" s="176" t="s">
        <v>207</v>
      </c>
      <c r="E516" s="199"/>
      <c r="F516" s="200" t="s">
        <v>227</v>
      </c>
      <c r="H516" s="201" t="n">
        <v>4</v>
      </c>
      <c r="L516" s="198"/>
      <c r="M516" s="202"/>
      <c r="N516" s="203"/>
      <c r="O516" s="203"/>
      <c r="P516" s="203"/>
      <c r="Q516" s="203"/>
      <c r="R516" s="203"/>
      <c r="S516" s="203"/>
      <c r="T516" s="204"/>
      <c r="AT516" s="199" t="s">
        <v>207</v>
      </c>
      <c r="AU516" s="199" t="s">
        <v>82</v>
      </c>
      <c r="AV516" s="197" t="s">
        <v>146</v>
      </c>
      <c r="AW516" s="197" t="s">
        <v>35</v>
      </c>
      <c r="AX516" s="197" t="s">
        <v>80</v>
      </c>
      <c r="AY516" s="199" t="s">
        <v>127</v>
      </c>
    </row>
    <row r="517" s="26" customFormat="true" ht="25.5" hidden="false" customHeight="true" outlineLevel="0" collapsed="false">
      <c r="B517" s="164"/>
      <c r="C517" s="165" t="s">
        <v>857</v>
      </c>
      <c r="D517" s="165" t="s">
        <v>130</v>
      </c>
      <c r="E517" s="166" t="s">
        <v>1307</v>
      </c>
      <c r="F517" s="167" t="s">
        <v>1308</v>
      </c>
      <c r="G517" s="168" t="s">
        <v>279</v>
      </c>
      <c r="H517" s="169" t="n">
        <v>30</v>
      </c>
      <c r="I517" s="170"/>
      <c r="J517" s="170" t="n">
        <f aca="false">ROUND(I517*H517,2)</f>
        <v>0</v>
      </c>
      <c r="K517" s="167" t="s">
        <v>134</v>
      </c>
      <c r="L517" s="27"/>
      <c r="M517" s="171"/>
      <c r="N517" s="172" t="s">
        <v>43</v>
      </c>
      <c r="O517" s="173" t="n">
        <v>0.351</v>
      </c>
      <c r="P517" s="173" t="n">
        <f aca="false">O517*H517</f>
        <v>10.53</v>
      </c>
      <c r="Q517" s="173" t="n">
        <v>0.00369</v>
      </c>
      <c r="R517" s="173" t="n">
        <f aca="false">Q517*H517</f>
        <v>0.1107</v>
      </c>
      <c r="S517" s="173" t="n">
        <v>0</v>
      </c>
      <c r="T517" s="174" t="n">
        <f aca="false">S517*H517</f>
        <v>0</v>
      </c>
      <c r="AR517" s="10" t="s">
        <v>282</v>
      </c>
      <c r="AT517" s="10" t="s">
        <v>130</v>
      </c>
      <c r="AU517" s="10" t="s">
        <v>82</v>
      </c>
      <c r="AY517" s="10" t="s">
        <v>127</v>
      </c>
      <c r="BE517" s="175" t="n">
        <f aca="false">IF(N517="základní",J517,0)</f>
        <v>0</v>
      </c>
      <c r="BF517" s="175" t="n">
        <f aca="false">IF(N517="snížená",J517,0)</f>
        <v>0</v>
      </c>
      <c r="BG517" s="175" t="n">
        <f aca="false">IF(N517="zákl. přenesená",J517,0)</f>
        <v>0</v>
      </c>
      <c r="BH517" s="175" t="n">
        <f aca="false">IF(N517="sníž. přenesená",J517,0)</f>
        <v>0</v>
      </c>
      <c r="BI517" s="175" t="n">
        <f aca="false">IF(N517="nulová",J517,0)</f>
        <v>0</v>
      </c>
      <c r="BJ517" s="10" t="s">
        <v>80</v>
      </c>
      <c r="BK517" s="175" t="n">
        <f aca="false">ROUND(I517*H517,2)</f>
        <v>0</v>
      </c>
      <c r="BL517" s="10" t="s">
        <v>282</v>
      </c>
      <c r="BM517" s="10" t="s">
        <v>1309</v>
      </c>
    </row>
    <row r="518" s="182" customFormat="true" ht="12" hidden="false" customHeight="false" outlineLevel="0" collapsed="false">
      <c r="B518" s="183"/>
      <c r="D518" s="176" t="s">
        <v>207</v>
      </c>
      <c r="E518" s="184"/>
      <c r="F518" s="185" t="s">
        <v>944</v>
      </c>
      <c r="H518" s="184"/>
      <c r="L518" s="183"/>
      <c r="M518" s="186"/>
      <c r="N518" s="187"/>
      <c r="O518" s="187"/>
      <c r="P518" s="187"/>
      <c r="Q518" s="187"/>
      <c r="R518" s="187"/>
      <c r="S518" s="187"/>
      <c r="T518" s="188"/>
      <c r="AT518" s="184" t="s">
        <v>207</v>
      </c>
      <c r="AU518" s="184" t="s">
        <v>82</v>
      </c>
      <c r="AV518" s="182" t="s">
        <v>80</v>
      </c>
      <c r="AW518" s="182" t="s">
        <v>35</v>
      </c>
      <c r="AX518" s="182" t="s">
        <v>72</v>
      </c>
      <c r="AY518" s="184" t="s">
        <v>127</v>
      </c>
    </row>
    <row r="519" s="189" customFormat="true" ht="12" hidden="false" customHeight="false" outlineLevel="0" collapsed="false">
      <c r="B519" s="190"/>
      <c r="D519" s="176" t="s">
        <v>207</v>
      </c>
      <c r="E519" s="191"/>
      <c r="F519" s="192" t="s">
        <v>1310</v>
      </c>
      <c r="H519" s="193" t="n">
        <v>8</v>
      </c>
      <c r="L519" s="190"/>
      <c r="M519" s="194"/>
      <c r="N519" s="195"/>
      <c r="O519" s="195"/>
      <c r="P519" s="195"/>
      <c r="Q519" s="195"/>
      <c r="R519" s="195"/>
      <c r="S519" s="195"/>
      <c r="T519" s="196"/>
      <c r="AT519" s="191" t="s">
        <v>207</v>
      </c>
      <c r="AU519" s="191" t="s">
        <v>82</v>
      </c>
      <c r="AV519" s="189" t="s">
        <v>82</v>
      </c>
      <c r="AW519" s="189" t="s">
        <v>35</v>
      </c>
      <c r="AX519" s="189" t="s">
        <v>72</v>
      </c>
      <c r="AY519" s="191" t="s">
        <v>127</v>
      </c>
    </row>
    <row r="520" s="189" customFormat="true" ht="12" hidden="false" customHeight="false" outlineLevel="0" collapsed="false">
      <c r="B520" s="190"/>
      <c r="D520" s="176" t="s">
        <v>207</v>
      </c>
      <c r="E520" s="191"/>
      <c r="F520" s="192" t="s">
        <v>1311</v>
      </c>
      <c r="H520" s="193" t="n">
        <v>1.5</v>
      </c>
      <c r="L520" s="190"/>
      <c r="M520" s="194"/>
      <c r="N520" s="195"/>
      <c r="O520" s="195"/>
      <c r="P520" s="195"/>
      <c r="Q520" s="195"/>
      <c r="R520" s="195"/>
      <c r="S520" s="195"/>
      <c r="T520" s="196"/>
      <c r="AT520" s="191" t="s">
        <v>207</v>
      </c>
      <c r="AU520" s="191" t="s">
        <v>82</v>
      </c>
      <c r="AV520" s="189" t="s">
        <v>82</v>
      </c>
      <c r="AW520" s="189" t="s">
        <v>35</v>
      </c>
      <c r="AX520" s="189" t="s">
        <v>72</v>
      </c>
      <c r="AY520" s="191" t="s">
        <v>127</v>
      </c>
    </row>
    <row r="521" s="189" customFormat="true" ht="12" hidden="false" customHeight="false" outlineLevel="0" collapsed="false">
      <c r="B521" s="190"/>
      <c r="D521" s="176" t="s">
        <v>207</v>
      </c>
      <c r="E521" s="191"/>
      <c r="F521" s="192" t="s">
        <v>1312</v>
      </c>
      <c r="H521" s="193" t="n">
        <v>11</v>
      </c>
      <c r="L521" s="190"/>
      <c r="M521" s="194"/>
      <c r="N521" s="195"/>
      <c r="O521" s="195"/>
      <c r="P521" s="195"/>
      <c r="Q521" s="195"/>
      <c r="R521" s="195"/>
      <c r="S521" s="195"/>
      <c r="T521" s="196"/>
      <c r="AT521" s="191" t="s">
        <v>207</v>
      </c>
      <c r="AU521" s="191" t="s">
        <v>82</v>
      </c>
      <c r="AV521" s="189" t="s">
        <v>82</v>
      </c>
      <c r="AW521" s="189" t="s">
        <v>35</v>
      </c>
      <c r="AX521" s="189" t="s">
        <v>72</v>
      </c>
      <c r="AY521" s="191" t="s">
        <v>127</v>
      </c>
    </row>
    <row r="522" s="189" customFormat="true" ht="12" hidden="false" customHeight="false" outlineLevel="0" collapsed="false">
      <c r="B522" s="190"/>
      <c r="D522" s="176" t="s">
        <v>207</v>
      </c>
      <c r="E522" s="191"/>
      <c r="F522" s="192" t="s">
        <v>1313</v>
      </c>
      <c r="H522" s="193" t="n">
        <v>2</v>
      </c>
      <c r="L522" s="190"/>
      <c r="M522" s="194"/>
      <c r="N522" s="195"/>
      <c r="O522" s="195"/>
      <c r="P522" s="195"/>
      <c r="Q522" s="195"/>
      <c r="R522" s="195"/>
      <c r="S522" s="195"/>
      <c r="T522" s="196"/>
      <c r="AT522" s="191" t="s">
        <v>207</v>
      </c>
      <c r="AU522" s="191" t="s">
        <v>82</v>
      </c>
      <c r="AV522" s="189" t="s">
        <v>82</v>
      </c>
      <c r="AW522" s="189" t="s">
        <v>35</v>
      </c>
      <c r="AX522" s="189" t="s">
        <v>72</v>
      </c>
      <c r="AY522" s="191" t="s">
        <v>127</v>
      </c>
    </row>
    <row r="523" s="189" customFormat="true" ht="12" hidden="false" customHeight="false" outlineLevel="0" collapsed="false">
      <c r="B523" s="190"/>
      <c r="D523" s="176" t="s">
        <v>207</v>
      </c>
      <c r="E523" s="191"/>
      <c r="F523" s="192" t="s">
        <v>1314</v>
      </c>
      <c r="H523" s="193" t="n">
        <v>6</v>
      </c>
      <c r="L523" s="190"/>
      <c r="M523" s="194"/>
      <c r="N523" s="195"/>
      <c r="O523" s="195"/>
      <c r="P523" s="195"/>
      <c r="Q523" s="195"/>
      <c r="R523" s="195"/>
      <c r="S523" s="195"/>
      <c r="T523" s="196"/>
      <c r="AT523" s="191" t="s">
        <v>207</v>
      </c>
      <c r="AU523" s="191" t="s">
        <v>82</v>
      </c>
      <c r="AV523" s="189" t="s">
        <v>82</v>
      </c>
      <c r="AW523" s="189" t="s">
        <v>35</v>
      </c>
      <c r="AX523" s="189" t="s">
        <v>72</v>
      </c>
      <c r="AY523" s="191" t="s">
        <v>127</v>
      </c>
    </row>
    <row r="524" s="189" customFormat="true" ht="12" hidden="false" customHeight="false" outlineLevel="0" collapsed="false">
      <c r="B524" s="190"/>
      <c r="D524" s="176" t="s">
        <v>207</v>
      </c>
      <c r="E524" s="191"/>
      <c r="F524" s="192" t="s">
        <v>1315</v>
      </c>
      <c r="H524" s="193" t="n">
        <v>1.5</v>
      </c>
      <c r="L524" s="190"/>
      <c r="M524" s="194"/>
      <c r="N524" s="195"/>
      <c r="O524" s="195"/>
      <c r="P524" s="195"/>
      <c r="Q524" s="195"/>
      <c r="R524" s="195"/>
      <c r="S524" s="195"/>
      <c r="T524" s="196"/>
      <c r="AT524" s="191" t="s">
        <v>207</v>
      </c>
      <c r="AU524" s="191" t="s">
        <v>82</v>
      </c>
      <c r="AV524" s="189" t="s">
        <v>82</v>
      </c>
      <c r="AW524" s="189" t="s">
        <v>35</v>
      </c>
      <c r="AX524" s="189" t="s">
        <v>72</v>
      </c>
      <c r="AY524" s="191" t="s">
        <v>127</v>
      </c>
    </row>
    <row r="525" s="197" customFormat="true" ht="12" hidden="false" customHeight="false" outlineLevel="0" collapsed="false">
      <c r="B525" s="198"/>
      <c r="D525" s="176" t="s">
        <v>207</v>
      </c>
      <c r="E525" s="199"/>
      <c r="F525" s="200" t="s">
        <v>227</v>
      </c>
      <c r="H525" s="201" t="n">
        <v>30</v>
      </c>
      <c r="L525" s="198"/>
      <c r="M525" s="202"/>
      <c r="N525" s="203"/>
      <c r="O525" s="203"/>
      <c r="P525" s="203"/>
      <c r="Q525" s="203"/>
      <c r="R525" s="203"/>
      <c r="S525" s="203"/>
      <c r="T525" s="204"/>
      <c r="AT525" s="199" t="s">
        <v>207</v>
      </c>
      <c r="AU525" s="199" t="s">
        <v>82</v>
      </c>
      <c r="AV525" s="197" t="s">
        <v>146</v>
      </c>
      <c r="AW525" s="197" t="s">
        <v>35</v>
      </c>
      <c r="AX525" s="197" t="s">
        <v>80</v>
      </c>
      <c r="AY525" s="199" t="s">
        <v>127</v>
      </c>
    </row>
    <row r="526" s="26" customFormat="true" ht="25.5" hidden="false" customHeight="true" outlineLevel="0" collapsed="false">
      <c r="B526" s="164"/>
      <c r="C526" s="165" t="s">
        <v>867</v>
      </c>
      <c r="D526" s="165" t="s">
        <v>130</v>
      </c>
      <c r="E526" s="166" t="s">
        <v>842</v>
      </c>
      <c r="F526" s="167" t="s">
        <v>843</v>
      </c>
      <c r="G526" s="168" t="s">
        <v>279</v>
      </c>
      <c r="H526" s="169" t="n">
        <v>9.5</v>
      </c>
      <c r="I526" s="170"/>
      <c r="J526" s="170" t="n">
        <f aca="false">ROUND(I526*H526,2)</f>
        <v>0</v>
      </c>
      <c r="K526" s="167" t="s">
        <v>134</v>
      </c>
      <c r="L526" s="27"/>
      <c r="M526" s="171"/>
      <c r="N526" s="172" t="s">
        <v>43</v>
      </c>
      <c r="O526" s="173" t="n">
        <v>0.248</v>
      </c>
      <c r="P526" s="173" t="n">
        <f aca="false">O526*H526</f>
        <v>2.356</v>
      </c>
      <c r="Q526" s="173" t="n">
        <v>0.00223</v>
      </c>
      <c r="R526" s="173" t="n">
        <f aca="false">Q526*H526</f>
        <v>0.021185</v>
      </c>
      <c r="S526" s="173" t="n">
        <v>0</v>
      </c>
      <c r="T526" s="174" t="n">
        <f aca="false">S526*H526</f>
        <v>0</v>
      </c>
      <c r="AR526" s="10" t="s">
        <v>282</v>
      </c>
      <c r="AT526" s="10" t="s">
        <v>130</v>
      </c>
      <c r="AU526" s="10" t="s">
        <v>82</v>
      </c>
      <c r="AY526" s="10" t="s">
        <v>127</v>
      </c>
      <c r="BE526" s="175" t="n">
        <f aca="false">IF(N526="základní",J526,0)</f>
        <v>0</v>
      </c>
      <c r="BF526" s="175" t="n">
        <f aca="false">IF(N526="snížená",J526,0)</f>
        <v>0</v>
      </c>
      <c r="BG526" s="175" t="n">
        <f aca="false">IF(N526="zákl. přenesená",J526,0)</f>
        <v>0</v>
      </c>
      <c r="BH526" s="175" t="n">
        <f aca="false">IF(N526="sníž. přenesená",J526,0)</f>
        <v>0</v>
      </c>
      <c r="BI526" s="175" t="n">
        <f aca="false">IF(N526="nulová",J526,0)</f>
        <v>0</v>
      </c>
      <c r="BJ526" s="10" t="s">
        <v>80</v>
      </c>
      <c r="BK526" s="175" t="n">
        <f aca="false">ROUND(I526*H526,2)</f>
        <v>0</v>
      </c>
      <c r="BL526" s="10" t="s">
        <v>282</v>
      </c>
      <c r="BM526" s="10" t="s">
        <v>1316</v>
      </c>
    </row>
    <row r="527" s="182" customFormat="true" ht="12" hidden="false" customHeight="false" outlineLevel="0" collapsed="false">
      <c r="B527" s="183"/>
      <c r="D527" s="176" t="s">
        <v>207</v>
      </c>
      <c r="E527" s="184"/>
      <c r="F527" s="185" t="s">
        <v>944</v>
      </c>
      <c r="H527" s="184"/>
      <c r="L527" s="183"/>
      <c r="M527" s="186"/>
      <c r="N527" s="187"/>
      <c r="O527" s="187"/>
      <c r="P527" s="187"/>
      <c r="Q527" s="187"/>
      <c r="R527" s="187"/>
      <c r="S527" s="187"/>
      <c r="T527" s="188"/>
      <c r="AT527" s="184" t="s">
        <v>207</v>
      </c>
      <c r="AU527" s="184" t="s">
        <v>82</v>
      </c>
      <c r="AV527" s="182" t="s">
        <v>80</v>
      </c>
      <c r="AW527" s="182" t="s">
        <v>35</v>
      </c>
      <c r="AX527" s="182" t="s">
        <v>72</v>
      </c>
      <c r="AY527" s="184" t="s">
        <v>127</v>
      </c>
    </row>
    <row r="528" s="189" customFormat="true" ht="12" hidden="false" customHeight="false" outlineLevel="0" collapsed="false">
      <c r="B528" s="190"/>
      <c r="D528" s="176" t="s">
        <v>207</v>
      </c>
      <c r="E528" s="191"/>
      <c r="F528" s="192" t="s">
        <v>1317</v>
      </c>
      <c r="H528" s="193" t="n">
        <v>9.5</v>
      </c>
      <c r="L528" s="190"/>
      <c r="M528" s="194"/>
      <c r="N528" s="195"/>
      <c r="O528" s="195"/>
      <c r="P528" s="195"/>
      <c r="Q528" s="195"/>
      <c r="R528" s="195"/>
      <c r="S528" s="195"/>
      <c r="T528" s="196"/>
      <c r="AT528" s="191" t="s">
        <v>207</v>
      </c>
      <c r="AU528" s="191" t="s">
        <v>82</v>
      </c>
      <c r="AV528" s="189" t="s">
        <v>82</v>
      </c>
      <c r="AW528" s="189" t="s">
        <v>35</v>
      </c>
      <c r="AX528" s="189" t="s">
        <v>80</v>
      </c>
      <c r="AY528" s="191" t="s">
        <v>127</v>
      </c>
    </row>
    <row r="529" s="26" customFormat="true" ht="16.5" hidden="false" customHeight="true" outlineLevel="0" collapsed="false">
      <c r="B529" s="164"/>
      <c r="C529" s="165" t="s">
        <v>872</v>
      </c>
      <c r="D529" s="165" t="s">
        <v>130</v>
      </c>
      <c r="E529" s="166" t="s">
        <v>798</v>
      </c>
      <c r="F529" s="167" t="s">
        <v>799</v>
      </c>
      <c r="G529" s="168" t="s">
        <v>279</v>
      </c>
      <c r="H529" s="169" t="n">
        <v>12</v>
      </c>
      <c r="I529" s="170"/>
      <c r="J529" s="170" t="n">
        <f aca="false">ROUND(I529*H529,2)</f>
        <v>0</v>
      </c>
      <c r="K529" s="167" t="s">
        <v>134</v>
      </c>
      <c r="L529" s="27"/>
      <c r="M529" s="171"/>
      <c r="N529" s="172" t="s">
        <v>43</v>
      </c>
      <c r="O529" s="173" t="n">
        <v>0.265</v>
      </c>
      <c r="P529" s="173" t="n">
        <f aca="false">O529*H529</f>
        <v>3.18</v>
      </c>
      <c r="Q529" s="173" t="n">
        <v>0.00051</v>
      </c>
      <c r="R529" s="173" t="n">
        <f aca="false">Q529*H529</f>
        <v>0.00612</v>
      </c>
      <c r="S529" s="173" t="n">
        <v>0</v>
      </c>
      <c r="T529" s="174" t="n">
        <f aca="false">S529*H529</f>
        <v>0</v>
      </c>
      <c r="AR529" s="10" t="s">
        <v>282</v>
      </c>
      <c r="AT529" s="10" t="s">
        <v>130</v>
      </c>
      <c r="AU529" s="10" t="s">
        <v>82</v>
      </c>
      <c r="AY529" s="10" t="s">
        <v>127</v>
      </c>
      <c r="BE529" s="175" t="n">
        <f aca="false">IF(N529="základní",J529,0)</f>
        <v>0</v>
      </c>
      <c r="BF529" s="175" t="n">
        <f aca="false">IF(N529="snížená",J529,0)</f>
        <v>0</v>
      </c>
      <c r="BG529" s="175" t="n">
        <f aca="false">IF(N529="zákl. přenesená",J529,0)</f>
        <v>0</v>
      </c>
      <c r="BH529" s="175" t="n">
        <f aca="false">IF(N529="sníž. přenesená",J529,0)</f>
        <v>0</v>
      </c>
      <c r="BI529" s="175" t="n">
        <f aca="false">IF(N529="nulová",J529,0)</f>
        <v>0</v>
      </c>
      <c r="BJ529" s="10" t="s">
        <v>80</v>
      </c>
      <c r="BK529" s="175" t="n">
        <f aca="false">ROUND(I529*H529,2)</f>
        <v>0</v>
      </c>
      <c r="BL529" s="10" t="s">
        <v>282</v>
      </c>
      <c r="BM529" s="10" t="s">
        <v>1318</v>
      </c>
    </row>
    <row r="530" s="182" customFormat="true" ht="12" hidden="false" customHeight="false" outlineLevel="0" collapsed="false">
      <c r="B530" s="183"/>
      <c r="D530" s="176" t="s">
        <v>207</v>
      </c>
      <c r="E530" s="184"/>
      <c r="F530" s="185" t="s">
        <v>944</v>
      </c>
      <c r="H530" s="184"/>
      <c r="L530" s="183"/>
      <c r="M530" s="186"/>
      <c r="N530" s="187"/>
      <c r="O530" s="187"/>
      <c r="P530" s="187"/>
      <c r="Q530" s="187"/>
      <c r="R530" s="187"/>
      <c r="S530" s="187"/>
      <c r="T530" s="188"/>
      <c r="AT530" s="184" t="s">
        <v>207</v>
      </c>
      <c r="AU530" s="184" t="s">
        <v>82</v>
      </c>
      <c r="AV530" s="182" t="s">
        <v>80</v>
      </c>
      <c r="AW530" s="182" t="s">
        <v>35</v>
      </c>
      <c r="AX530" s="182" t="s">
        <v>72</v>
      </c>
      <c r="AY530" s="184" t="s">
        <v>127</v>
      </c>
    </row>
    <row r="531" s="189" customFormat="true" ht="12" hidden="false" customHeight="false" outlineLevel="0" collapsed="false">
      <c r="B531" s="190"/>
      <c r="D531" s="176" t="s">
        <v>207</v>
      </c>
      <c r="E531" s="191"/>
      <c r="F531" s="192" t="s">
        <v>1319</v>
      </c>
      <c r="H531" s="193" t="n">
        <v>5</v>
      </c>
      <c r="L531" s="190"/>
      <c r="M531" s="194"/>
      <c r="N531" s="195"/>
      <c r="O531" s="195"/>
      <c r="P531" s="195"/>
      <c r="Q531" s="195"/>
      <c r="R531" s="195"/>
      <c r="S531" s="195"/>
      <c r="T531" s="196"/>
      <c r="AT531" s="191" t="s">
        <v>207</v>
      </c>
      <c r="AU531" s="191" t="s">
        <v>82</v>
      </c>
      <c r="AV531" s="189" t="s">
        <v>82</v>
      </c>
      <c r="AW531" s="189" t="s">
        <v>35</v>
      </c>
      <c r="AX531" s="189" t="s">
        <v>72</v>
      </c>
      <c r="AY531" s="191" t="s">
        <v>127</v>
      </c>
    </row>
    <row r="532" s="189" customFormat="true" ht="12" hidden="false" customHeight="false" outlineLevel="0" collapsed="false">
      <c r="B532" s="190"/>
      <c r="D532" s="176" t="s">
        <v>207</v>
      </c>
      <c r="E532" s="191"/>
      <c r="F532" s="192" t="s">
        <v>1320</v>
      </c>
      <c r="H532" s="193" t="n">
        <v>7</v>
      </c>
      <c r="L532" s="190"/>
      <c r="M532" s="194"/>
      <c r="N532" s="195"/>
      <c r="O532" s="195"/>
      <c r="P532" s="195"/>
      <c r="Q532" s="195"/>
      <c r="R532" s="195"/>
      <c r="S532" s="195"/>
      <c r="T532" s="196"/>
      <c r="AT532" s="191" t="s">
        <v>207</v>
      </c>
      <c r="AU532" s="191" t="s">
        <v>82</v>
      </c>
      <c r="AV532" s="189" t="s">
        <v>82</v>
      </c>
      <c r="AW532" s="189" t="s">
        <v>35</v>
      </c>
      <c r="AX532" s="189" t="s">
        <v>72</v>
      </c>
      <c r="AY532" s="191" t="s">
        <v>127</v>
      </c>
    </row>
    <row r="533" s="197" customFormat="true" ht="12" hidden="false" customHeight="false" outlineLevel="0" collapsed="false">
      <c r="B533" s="198"/>
      <c r="D533" s="176" t="s">
        <v>207</v>
      </c>
      <c r="E533" s="199"/>
      <c r="F533" s="200" t="s">
        <v>227</v>
      </c>
      <c r="H533" s="201" t="n">
        <v>12</v>
      </c>
      <c r="L533" s="198"/>
      <c r="M533" s="202"/>
      <c r="N533" s="203"/>
      <c r="O533" s="203"/>
      <c r="P533" s="203"/>
      <c r="Q533" s="203"/>
      <c r="R533" s="203"/>
      <c r="S533" s="203"/>
      <c r="T533" s="204"/>
      <c r="AT533" s="199" t="s">
        <v>207</v>
      </c>
      <c r="AU533" s="199" t="s">
        <v>82</v>
      </c>
      <c r="AV533" s="197" t="s">
        <v>146</v>
      </c>
      <c r="AW533" s="197" t="s">
        <v>35</v>
      </c>
      <c r="AX533" s="197" t="s">
        <v>80</v>
      </c>
      <c r="AY533" s="199" t="s">
        <v>127</v>
      </c>
    </row>
    <row r="534" s="26" customFormat="true" ht="16.5" hidden="false" customHeight="true" outlineLevel="0" collapsed="false">
      <c r="B534" s="164"/>
      <c r="C534" s="165" t="s">
        <v>877</v>
      </c>
      <c r="D534" s="165" t="s">
        <v>130</v>
      </c>
      <c r="E534" s="166" t="s">
        <v>804</v>
      </c>
      <c r="F534" s="167" t="s">
        <v>805</v>
      </c>
      <c r="G534" s="168" t="s">
        <v>279</v>
      </c>
      <c r="H534" s="169" t="n">
        <v>9.5</v>
      </c>
      <c r="I534" s="170"/>
      <c r="J534" s="170" t="n">
        <f aca="false">ROUND(I534*H534,2)</f>
        <v>0</v>
      </c>
      <c r="K534" s="167" t="s">
        <v>134</v>
      </c>
      <c r="L534" s="27"/>
      <c r="M534" s="171"/>
      <c r="N534" s="172" t="s">
        <v>43</v>
      </c>
      <c r="O534" s="173" t="n">
        <v>0.275</v>
      </c>
      <c r="P534" s="173" t="n">
        <f aca="false">O534*H534</f>
        <v>2.6125</v>
      </c>
      <c r="Q534" s="173" t="n">
        <v>0.00063</v>
      </c>
      <c r="R534" s="173" t="n">
        <f aca="false">Q534*H534</f>
        <v>0.005985</v>
      </c>
      <c r="S534" s="173" t="n">
        <v>0</v>
      </c>
      <c r="T534" s="174" t="n">
        <f aca="false">S534*H534</f>
        <v>0</v>
      </c>
      <c r="AR534" s="10" t="s">
        <v>282</v>
      </c>
      <c r="AT534" s="10" t="s">
        <v>130</v>
      </c>
      <c r="AU534" s="10" t="s">
        <v>82</v>
      </c>
      <c r="AY534" s="10" t="s">
        <v>127</v>
      </c>
      <c r="BE534" s="175" t="n">
        <f aca="false">IF(N534="základní",J534,0)</f>
        <v>0</v>
      </c>
      <c r="BF534" s="175" t="n">
        <f aca="false">IF(N534="snížená",J534,0)</f>
        <v>0</v>
      </c>
      <c r="BG534" s="175" t="n">
        <f aca="false">IF(N534="zákl. přenesená",J534,0)</f>
        <v>0</v>
      </c>
      <c r="BH534" s="175" t="n">
        <f aca="false">IF(N534="sníž. přenesená",J534,0)</f>
        <v>0</v>
      </c>
      <c r="BI534" s="175" t="n">
        <f aca="false">IF(N534="nulová",J534,0)</f>
        <v>0</v>
      </c>
      <c r="BJ534" s="10" t="s">
        <v>80</v>
      </c>
      <c r="BK534" s="175" t="n">
        <f aca="false">ROUND(I534*H534,2)</f>
        <v>0</v>
      </c>
      <c r="BL534" s="10" t="s">
        <v>282</v>
      </c>
      <c r="BM534" s="10" t="s">
        <v>1321</v>
      </c>
    </row>
    <row r="535" s="182" customFormat="true" ht="12" hidden="false" customHeight="false" outlineLevel="0" collapsed="false">
      <c r="B535" s="183"/>
      <c r="D535" s="176" t="s">
        <v>207</v>
      </c>
      <c r="E535" s="184"/>
      <c r="F535" s="185" t="s">
        <v>944</v>
      </c>
      <c r="H535" s="184"/>
      <c r="L535" s="183"/>
      <c r="M535" s="186"/>
      <c r="N535" s="187"/>
      <c r="O535" s="187"/>
      <c r="P535" s="187"/>
      <c r="Q535" s="187"/>
      <c r="R535" s="187"/>
      <c r="S535" s="187"/>
      <c r="T535" s="188"/>
      <c r="AT535" s="184" t="s">
        <v>207</v>
      </c>
      <c r="AU535" s="184" t="s">
        <v>82</v>
      </c>
      <c r="AV535" s="182" t="s">
        <v>80</v>
      </c>
      <c r="AW535" s="182" t="s">
        <v>35</v>
      </c>
      <c r="AX535" s="182" t="s">
        <v>72</v>
      </c>
      <c r="AY535" s="184" t="s">
        <v>127</v>
      </c>
    </row>
    <row r="536" s="189" customFormat="true" ht="12" hidden="false" customHeight="false" outlineLevel="0" collapsed="false">
      <c r="B536" s="190"/>
      <c r="D536" s="176" t="s">
        <v>207</v>
      </c>
      <c r="E536" s="191"/>
      <c r="F536" s="192" t="s">
        <v>1317</v>
      </c>
      <c r="H536" s="193" t="n">
        <v>9.5</v>
      </c>
      <c r="L536" s="190"/>
      <c r="M536" s="194"/>
      <c r="N536" s="195"/>
      <c r="O536" s="195"/>
      <c r="P536" s="195"/>
      <c r="Q536" s="195"/>
      <c r="R536" s="195"/>
      <c r="S536" s="195"/>
      <c r="T536" s="196"/>
      <c r="AT536" s="191" t="s">
        <v>207</v>
      </c>
      <c r="AU536" s="191" t="s">
        <v>82</v>
      </c>
      <c r="AV536" s="189" t="s">
        <v>82</v>
      </c>
      <c r="AW536" s="189" t="s">
        <v>35</v>
      </c>
      <c r="AX536" s="189" t="s">
        <v>80</v>
      </c>
      <c r="AY536" s="191" t="s">
        <v>127</v>
      </c>
    </row>
    <row r="537" s="26" customFormat="true" ht="16.5" hidden="false" customHeight="true" outlineLevel="0" collapsed="false">
      <c r="B537" s="164"/>
      <c r="C537" s="165" t="s">
        <v>882</v>
      </c>
      <c r="D537" s="165" t="s">
        <v>130</v>
      </c>
      <c r="E537" s="166" t="s">
        <v>810</v>
      </c>
      <c r="F537" s="167" t="s">
        <v>811</v>
      </c>
      <c r="G537" s="168" t="s">
        <v>279</v>
      </c>
      <c r="H537" s="169" t="n">
        <v>23.5</v>
      </c>
      <c r="I537" s="170"/>
      <c r="J537" s="170" t="n">
        <f aca="false">ROUND(I537*H537,2)</f>
        <v>0</v>
      </c>
      <c r="K537" s="167" t="s">
        <v>134</v>
      </c>
      <c r="L537" s="27"/>
      <c r="M537" s="171"/>
      <c r="N537" s="172" t="s">
        <v>43</v>
      </c>
      <c r="O537" s="173" t="n">
        <v>0.347</v>
      </c>
      <c r="P537" s="173" t="n">
        <f aca="false">O537*H537</f>
        <v>8.1545</v>
      </c>
      <c r="Q537" s="173" t="n">
        <v>0.0038</v>
      </c>
      <c r="R537" s="173" t="n">
        <f aca="false">Q537*H537</f>
        <v>0.0893</v>
      </c>
      <c r="S537" s="173" t="n">
        <v>0</v>
      </c>
      <c r="T537" s="174" t="n">
        <f aca="false">S537*H537</f>
        <v>0</v>
      </c>
      <c r="AR537" s="10" t="s">
        <v>282</v>
      </c>
      <c r="AT537" s="10" t="s">
        <v>130</v>
      </c>
      <c r="AU537" s="10" t="s">
        <v>82</v>
      </c>
      <c r="AY537" s="10" t="s">
        <v>127</v>
      </c>
      <c r="BE537" s="175" t="n">
        <f aca="false">IF(N537="základní",J537,0)</f>
        <v>0</v>
      </c>
      <c r="BF537" s="175" t="n">
        <f aca="false">IF(N537="snížená",J537,0)</f>
        <v>0</v>
      </c>
      <c r="BG537" s="175" t="n">
        <f aca="false">IF(N537="zákl. přenesená",J537,0)</f>
        <v>0</v>
      </c>
      <c r="BH537" s="175" t="n">
        <f aca="false">IF(N537="sníž. přenesená",J537,0)</f>
        <v>0</v>
      </c>
      <c r="BI537" s="175" t="n">
        <f aca="false">IF(N537="nulová",J537,0)</f>
        <v>0</v>
      </c>
      <c r="BJ537" s="10" t="s">
        <v>80</v>
      </c>
      <c r="BK537" s="175" t="n">
        <f aca="false">ROUND(I537*H537,2)</f>
        <v>0</v>
      </c>
      <c r="BL537" s="10" t="s">
        <v>282</v>
      </c>
      <c r="BM537" s="10" t="s">
        <v>1322</v>
      </c>
    </row>
    <row r="538" s="182" customFormat="true" ht="12" hidden="false" customHeight="false" outlineLevel="0" collapsed="false">
      <c r="B538" s="183"/>
      <c r="D538" s="176" t="s">
        <v>207</v>
      </c>
      <c r="E538" s="184"/>
      <c r="F538" s="185" t="s">
        <v>944</v>
      </c>
      <c r="H538" s="184"/>
      <c r="L538" s="183"/>
      <c r="M538" s="186"/>
      <c r="N538" s="187"/>
      <c r="O538" s="187"/>
      <c r="P538" s="187"/>
      <c r="Q538" s="187"/>
      <c r="R538" s="187"/>
      <c r="S538" s="187"/>
      <c r="T538" s="188"/>
      <c r="AT538" s="184" t="s">
        <v>207</v>
      </c>
      <c r="AU538" s="184" t="s">
        <v>82</v>
      </c>
      <c r="AV538" s="182" t="s">
        <v>80</v>
      </c>
      <c r="AW538" s="182" t="s">
        <v>35</v>
      </c>
      <c r="AX538" s="182" t="s">
        <v>72</v>
      </c>
      <c r="AY538" s="184" t="s">
        <v>127</v>
      </c>
    </row>
    <row r="539" s="189" customFormat="true" ht="12" hidden="false" customHeight="false" outlineLevel="0" collapsed="false">
      <c r="B539" s="190"/>
      <c r="D539" s="176" t="s">
        <v>207</v>
      </c>
      <c r="E539" s="191"/>
      <c r="F539" s="192" t="s">
        <v>1323</v>
      </c>
      <c r="H539" s="193" t="n">
        <v>9</v>
      </c>
      <c r="L539" s="190"/>
      <c r="M539" s="194"/>
      <c r="N539" s="195"/>
      <c r="O539" s="195"/>
      <c r="P539" s="195"/>
      <c r="Q539" s="195"/>
      <c r="R539" s="195"/>
      <c r="S539" s="195"/>
      <c r="T539" s="196"/>
      <c r="AT539" s="191" t="s">
        <v>207</v>
      </c>
      <c r="AU539" s="191" t="s">
        <v>82</v>
      </c>
      <c r="AV539" s="189" t="s">
        <v>82</v>
      </c>
      <c r="AW539" s="189" t="s">
        <v>35</v>
      </c>
      <c r="AX539" s="189" t="s">
        <v>72</v>
      </c>
      <c r="AY539" s="191" t="s">
        <v>127</v>
      </c>
    </row>
    <row r="540" s="189" customFormat="true" ht="12" hidden="false" customHeight="false" outlineLevel="0" collapsed="false">
      <c r="B540" s="190"/>
      <c r="D540" s="176" t="s">
        <v>207</v>
      </c>
      <c r="E540" s="191"/>
      <c r="F540" s="192" t="s">
        <v>1324</v>
      </c>
      <c r="H540" s="193" t="n">
        <v>6</v>
      </c>
      <c r="L540" s="190"/>
      <c r="M540" s="194"/>
      <c r="N540" s="195"/>
      <c r="O540" s="195"/>
      <c r="P540" s="195"/>
      <c r="Q540" s="195"/>
      <c r="R540" s="195"/>
      <c r="S540" s="195"/>
      <c r="T540" s="196"/>
      <c r="AT540" s="191" t="s">
        <v>207</v>
      </c>
      <c r="AU540" s="191" t="s">
        <v>82</v>
      </c>
      <c r="AV540" s="189" t="s">
        <v>82</v>
      </c>
      <c r="AW540" s="189" t="s">
        <v>35</v>
      </c>
      <c r="AX540" s="189" t="s">
        <v>72</v>
      </c>
      <c r="AY540" s="191" t="s">
        <v>127</v>
      </c>
    </row>
    <row r="541" s="189" customFormat="true" ht="12" hidden="false" customHeight="false" outlineLevel="0" collapsed="false">
      <c r="B541" s="190"/>
      <c r="D541" s="176" t="s">
        <v>207</v>
      </c>
      <c r="E541" s="191"/>
      <c r="F541" s="192" t="s">
        <v>1325</v>
      </c>
      <c r="H541" s="193" t="n">
        <v>8.5</v>
      </c>
      <c r="L541" s="190"/>
      <c r="M541" s="194"/>
      <c r="N541" s="195"/>
      <c r="O541" s="195"/>
      <c r="P541" s="195"/>
      <c r="Q541" s="195"/>
      <c r="R541" s="195"/>
      <c r="S541" s="195"/>
      <c r="T541" s="196"/>
      <c r="AT541" s="191" t="s">
        <v>207</v>
      </c>
      <c r="AU541" s="191" t="s">
        <v>82</v>
      </c>
      <c r="AV541" s="189" t="s">
        <v>82</v>
      </c>
      <c r="AW541" s="189" t="s">
        <v>35</v>
      </c>
      <c r="AX541" s="189" t="s">
        <v>72</v>
      </c>
      <c r="AY541" s="191" t="s">
        <v>127</v>
      </c>
    </row>
    <row r="542" s="197" customFormat="true" ht="12" hidden="false" customHeight="false" outlineLevel="0" collapsed="false">
      <c r="B542" s="198"/>
      <c r="D542" s="176" t="s">
        <v>207</v>
      </c>
      <c r="E542" s="199"/>
      <c r="F542" s="200" t="s">
        <v>227</v>
      </c>
      <c r="H542" s="201" t="n">
        <v>23.5</v>
      </c>
      <c r="L542" s="198"/>
      <c r="M542" s="202"/>
      <c r="N542" s="203"/>
      <c r="O542" s="203"/>
      <c r="P542" s="203"/>
      <c r="Q542" s="203"/>
      <c r="R542" s="203"/>
      <c r="S542" s="203"/>
      <c r="T542" s="204"/>
      <c r="AT542" s="199" t="s">
        <v>207</v>
      </c>
      <c r="AU542" s="199" t="s">
        <v>82</v>
      </c>
      <c r="AV542" s="197" t="s">
        <v>146</v>
      </c>
      <c r="AW542" s="197" t="s">
        <v>35</v>
      </c>
      <c r="AX542" s="197" t="s">
        <v>80</v>
      </c>
      <c r="AY542" s="199" t="s">
        <v>127</v>
      </c>
    </row>
    <row r="543" s="26" customFormat="true" ht="25.5" hidden="false" customHeight="true" outlineLevel="0" collapsed="false">
      <c r="B543" s="164"/>
      <c r="C543" s="165" t="s">
        <v>888</v>
      </c>
      <c r="D543" s="165" t="s">
        <v>130</v>
      </c>
      <c r="E543" s="166" t="s">
        <v>837</v>
      </c>
      <c r="F543" s="167" t="s">
        <v>838</v>
      </c>
      <c r="G543" s="168" t="s">
        <v>279</v>
      </c>
      <c r="H543" s="169" t="n">
        <v>12</v>
      </c>
      <c r="I543" s="170"/>
      <c r="J543" s="170" t="n">
        <f aca="false">ROUND(I543*H543,2)</f>
        <v>0</v>
      </c>
      <c r="K543" s="167" t="s">
        <v>134</v>
      </c>
      <c r="L543" s="27"/>
      <c r="M543" s="171"/>
      <c r="N543" s="172" t="s">
        <v>43</v>
      </c>
      <c r="O543" s="173" t="n">
        <v>0.242</v>
      </c>
      <c r="P543" s="173" t="n">
        <f aca="false">O543*H543</f>
        <v>2.904</v>
      </c>
      <c r="Q543" s="173" t="n">
        <v>0.0019</v>
      </c>
      <c r="R543" s="173" t="n">
        <f aca="false">Q543*H543</f>
        <v>0.0228</v>
      </c>
      <c r="S543" s="173" t="n">
        <v>0</v>
      </c>
      <c r="T543" s="174" t="n">
        <f aca="false">S543*H543</f>
        <v>0</v>
      </c>
      <c r="AR543" s="10" t="s">
        <v>282</v>
      </c>
      <c r="AT543" s="10" t="s">
        <v>130</v>
      </c>
      <c r="AU543" s="10" t="s">
        <v>82</v>
      </c>
      <c r="AY543" s="10" t="s">
        <v>127</v>
      </c>
      <c r="BE543" s="175" t="n">
        <f aca="false">IF(N543="základní",J543,0)</f>
        <v>0</v>
      </c>
      <c r="BF543" s="175" t="n">
        <f aca="false">IF(N543="snížená",J543,0)</f>
        <v>0</v>
      </c>
      <c r="BG543" s="175" t="n">
        <f aca="false">IF(N543="zákl. přenesená",J543,0)</f>
        <v>0</v>
      </c>
      <c r="BH543" s="175" t="n">
        <f aca="false">IF(N543="sníž. přenesená",J543,0)</f>
        <v>0</v>
      </c>
      <c r="BI543" s="175" t="n">
        <f aca="false">IF(N543="nulová",J543,0)</f>
        <v>0</v>
      </c>
      <c r="BJ543" s="10" t="s">
        <v>80</v>
      </c>
      <c r="BK543" s="175" t="n">
        <f aca="false">ROUND(I543*H543,2)</f>
        <v>0</v>
      </c>
      <c r="BL543" s="10" t="s">
        <v>282</v>
      </c>
      <c r="BM543" s="10" t="s">
        <v>1326</v>
      </c>
    </row>
    <row r="544" s="26" customFormat="true" ht="24" hidden="false" customHeight="false" outlineLevel="0" collapsed="false">
      <c r="B544" s="27"/>
      <c r="D544" s="176" t="s">
        <v>140</v>
      </c>
      <c r="F544" s="177" t="s">
        <v>840</v>
      </c>
      <c r="L544" s="27"/>
      <c r="M544" s="178"/>
      <c r="N544" s="28"/>
      <c r="O544" s="28"/>
      <c r="P544" s="28"/>
      <c r="Q544" s="28"/>
      <c r="R544" s="28"/>
      <c r="S544" s="28"/>
      <c r="T544" s="67"/>
      <c r="AT544" s="10" t="s">
        <v>140</v>
      </c>
      <c r="AU544" s="10" t="s">
        <v>82</v>
      </c>
    </row>
    <row r="545" s="182" customFormat="true" ht="12" hidden="false" customHeight="false" outlineLevel="0" collapsed="false">
      <c r="B545" s="183"/>
      <c r="D545" s="176" t="s">
        <v>207</v>
      </c>
      <c r="E545" s="184"/>
      <c r="F545" s="185" t="s">
        <v>944</v>
      </c>
      <c r="H545" s="184"/>
      <c r="L545" s="183"/>
      <c r="M545" s="186"/>
      <c r="N545" s="187"/>
      <c r="O545" s="187"/>
      <c r="P545" s="187"/>
      <c r="Q545" s="187"/>
      <c r="R545" s="187"/>
      <c r="S545" s="187"/>
      <c r="T545" s="188"/>
      <c r="AT545" s="184" t="s">
        <v>207</v>
      </c>
      <c r="AU545" s="184" t="s">
        <v>82</v>
      </c>
      <c r="AV545" s="182" t="s">
        <v>80</v>
      </c>
      <c r="AW545" s="182" t="s">
        <v>35</v>
      </c>
      <c r="AX545" s="182" t="s">
        <v>72</v>
      </c>
      <c r="AY545" s="184" t="s">
        <v>127</v>
      </c>
    </row>
    <row r="546" s="189" customFormat="true" ht="12" hidden="false" customHeight="false" outlineLevel="0" collapsed="false">
      <c r="B546" s="190"/>
      <c r="D546" s="176" t="s">
        <v>207</v>
      </c>
      <c r="E546" s="191"/>
      <c r="F546" s="192" t="s">
        <v>1319</v>
      </c>
      <c r="H546" s="193" t="n">
        <v>5</v>
      </c>
      <c r="L546" s="190"/>
      <c r="M546" s="194"/>
      <c r="N546" s="195"/>
      <c r="O546" s="195"/>
      <c r="P546" s="195"/>
      <c r="Q546" s="195"/>
      <c r="R546" s="195"/>
      <c r="S546" s="195"/>
      <c r="T546" s="196"/>
      <c r="AT546" s="191" t="s">
        <v>207</v>
      </c>
      <c r="AU546" s="191" t="s">
        <v>82</v>
      </c>
      <c r="AV546" s="189" t="s">
        <v>82</v>
      </c>
      <c r="AW546" s="189" t="s">
        <v>35</v>
      </c>
      <c r="AX546" s="189" t="s">
        <v>72</v>
      </c>
      <c r="AY546" s="191" t="s">
        <v>127</v>
      </c>
    </row>
    <row r="547" s="189" customFormat="true" ht="12" hidden="false" customHeight="false" outlineLevel="0" collapsed="false">
      <c r="B547" s="190"/>
      <c r="D547" s="176" t="s">
        <v>207</v>
      </c>
      <c r="E547" s="191"/>
      <c r="F547" s="192" t="s">
        <v>1320</v>
      </c>
      <c r="H547" s="193" t="n">
        <v>7</v>
      </c>
      <c r="L547" s="190"/>
      <c r="M547" s="194"/>
      <c r="N547" s="195"/>
      <c r="O547" s="195"/>
      <c r="P547" s="195"/>
      <c r="Q547" s="195"/>
      <c r="R547" s="195"/>
      <c r="S547" s="195"/>
      <c r="T547" s="196"/>
      <c r="AT547" s="191" t="s">
        <v>207</v>
      </c>
      <c r="AU547" s="191" t="s">
        <v>82</v>
      </c>
      <c r="AV547" s="189" t="s">
        <v>82</v>
      </c>
      <c r="AW547" s="189" t="s">
        <v>35</v>
      </c>
      <c r="AX547" s="189" t="s">
        <v>72</v>
      </c>
      <c r="AY547" s="191" t="s">
        <v>127</v>
      </c>
    </row>
    <row r="548" s="197" customFormat="true" ht="12" hidden="false" customHeight="false" outlineLevel="0" collapsed="false">
      <c r="B548" s="198"/>
      <c r="D548" s="176" t="s">
        <v>207</v>
      </c>
      <c r="E548" s="199"/>
      <c r="F548" s="200" t="s">
        <v>227</v>
      </c>
      <c r="H548" s="201" t="n">
        <v>12</v>
      </c>
      <c r="L548" s="198"/>
      <c r="M548" s="202"/>
      <c r="N548" s="203"/>
      <c r="O548" s="203"/>
      <c r="P548" s="203"/>
      <c r="Q548" s="203"/>
      <c r="R548" s="203"/>
      <c r="S548" s="203"/>
      <c r="T548" s="204"/>
      <c r="AT548" s="199" t="s">
        <v>207</v>
      </c>
      <c r="AU548" s="199" t="s">
        <v>82</v>
      </c>
      <c r="AV548" s="197" t="s">
        <v>146</v>
      </c>
      <c r="AW548" s="197" t="s">
        <v>35</v>
      </c>
      <c r="AX548" s="197" t="s">
        <v>80</v>
      </c>
      <c r="AY548" s="199" t="s">
        <v>127</v>
      </c>
    </row>
    <row r="549" s="26" customFormat="true" ht="16.5" hidden="false" customHeight="true" outlineLevel="0" collapsed="false">
      <c r="B549" s="164"/>
      <c r="C549" s="165" t="s">
        <v>894</v>
      </c>
      <c r="D549" s="165" t="s">
        <v>130</v>
      </c>
      <c r="E549" s="166" t="s">
        <v>832</v>
      </c>
      <c r="F549" s="167" t="s">
        <v>833</v>
      </c>
      <c r="G549" s="168" t="s">
        <v>279</v>
      </c>
      <c r="H549" s="169" t="n">
        <v>7.5</v>
      </c>
      <c r="I549" s="170"/>
      <c r="J549" s="170" t="n">
        <f aca="false">ROUND(I549*H549,2)</f>
        <v>0</v>
      </c>
      <c r="K549" s="167" t="s">
        <v>134</v>
      </c>
      <c r="L549" s="27"/>
      <c r="M549" s="171"/>
      <c r="N549" s="172" t="s">
        <v>43</v>
      </c>
      <c r="O549" s="173" t="n">
        <v>0.331</v>
      </c>
      <c r="P549" s="173" t="n">
        <f aca="false">O549*H549</f>
        <v>2.4825</v>
      </c>
      <c r="Q549" s="173" t="n">
        <v>0.00148</v>
      </c>
      <c r="R549" s="173" t="n">
        <f aca="false">Q549*H549</f>
        <v>0.0111</v>
      </c>
      <c r="S549" s="173" t="n">
        <v>0</v>
      </c>
      <c r="T549" s="174" t="n">
        <f aca="false">S549*H549</f>
        <v>0</v>
      </c>
      <c r="AR549" s="10" t="s">
        <v>282</v>
      </c>
      <c r="AT549" s="10" t="s">
        <v>130</v>
      </c>
      <c r="AU549" s="10" t="s">
        <v>82</v>
      </c>
      <c r="AY549" s="10" t="s">
        <v>127</v>
      </c>
      <c r="BE549" s="175" t="n">
        <f aca="false">IF(N549="základní",J549,0)</f>
        <v>0</v>
      </c>
      <c r="BF549" s="175" t="n">
        <f aca="false">IF(N549="snížená",J549,0)</f>
        <v>0</v>
      </c>
      <c r="BG549" s="175" t="n">
        <f aca="false">IF(N549="zákl. přenesená",J549,0)</f>
        <v>0</v>
      </c>
      <c r="BH549" s="175" t="n">
        <f aca="false">IF(N549="sníž. přenesená",J549,0)</f>
        <v>0</v>
      </c>
      <c r="BI549" s="175" t="n">
        <f aca="false">IF(N549="nulová",J549,0)</f>
        <v>0</v>
      </c>
      <c r="BJ549" s="10" t="s">
        <v>80</v>
      </c>
      <c r="BK549" s="175" t="n">
        <f aca="false">ROUND(I549*H549,2)</f>
        <v>0</v>
      </c>
      <c r="BL549" s="10" t="s">
        <v>282</v>
      </c>
      <c r="BM549" s="10" t="s">
        <v>1327</v>
      </c>
    </row>
    <row r="550" s="182" customFormat="true" ht="12" hidden="false" customHeight="false" outlineLevel="0" collapsed="false">
      <c r="B550" s="183"/>
      <c r="D550" s="176" t="s">
        <v>207</v>
      </c>
      <c r="E550" s="184"/>
      <c r="F550" s="185" t="s">
        <v>944</v>
      </c>
      <c r="H550" s="184"/>
      <c r="L550" s="183"/>
      <c r="M550" s="186"/>
      <c r="N550" s="187"/>
      <c r="O550" s="187"/>
      <c r="P550" s="187"/>
      <c r="Q550" s="187"/>
      <c r="R550" s="187"/>
      <c r="S550" s="187"/>
      <c r="T550" s="188"/>
      <c r="AT550" s="184" t="s">
        <v>207</v>
      </c>
      <c r="AU550" s="184" t="s">
        <v>82</v>
      </c>
      <c r="AV550" s="182" t="s">
        <v>80</v>
      </c>
      <c r="AW550" s="182" t="s">
        <v>35</v>
      </c>
      <c r="AX550" s="182" t="s">
        <v>72</v>
      </c>
      <c r="AY550" s="184" t="s">
        <v>127</v>
      </c>
    </row>
    <row r="551" s="189" customFormat="true" ht="12" hidden="false" customHeight="false" outlineLevel="0" collapsed="false">
      <c r="B551" s="190"/>
      <c r="D551" s="176" t="s">
        <v>207</v>
      </c>
      <c r="E551" s="191"/>
      <c r="F551" s="192" t="s">
        <v>1328</v>
      </c>
      <c r="H551" s="193" t="n">
        <v>7.5</v>
      </c>
      <c r="L551" s="190"/>
      <c r="M551" s="194"/>
      <c r="N551" s="195"/>
      <c r="O551" s="195"/>
      <c r="P551" s="195"/>
      <c r="Q551" s="195"/>
      <c r="R551" s="195"/>
      <c r="S551" s="195"/>
      <c r="T551" s="196"/>
      <c r="AT551" s="191" t="s">
        <v>207</v>
      </c>
      <c r="AU551" s="191" t="s">
        <v>82</v>
      </c>
      <c r="AV551" s="189" t="s">
        <v>82</v>
      </c>
      <c r="AW551" s="189" t="s">
        <v>35</v>
      </c>
      <c r="AX551" s="189" t="s">
        <v>80</v>
      </c>
      <c r="AY551" s="191" t="s">
        <v>127</v>
      </c>
    </row>
    <row r="552" s="26" customFormat="true" ht="16.5" hidden="false" customHeight="true" outlineLevel="0" collapsed="false">
      <c r="B552" s="164"/>
      <c r="C552" s="165" t="s">
        <v>898</v>
      </c>
      <c r="D552" s="165" t="s">
        <v>130</v>
      </c>
      <c r="E552" s="166" t="s">
        <v>873</v>
      </c>
      <c r="F552" s="167" t="s">
        <v>874</v>
      </c>
      <c r="G552" s="168" t="s">
        <v>240</v>
      </c>
      <c r="H552" s="169" t="n">
        <v>5</v>
      </c>
      <c r="I552" s="170"/>
      <c r="J552" s="170" t="n">
        <f aca="false">ROUND(I552*H552,2)</f>
        <v>0</v>
      </c>
      <c r="K552" s="167"/>
      <c r="L552" s="27"/>
      <c r="M552" s="171"/>
      <c r="N552" s="172" t="s">
        <v>43</v>
      </c>
      <c r="O552" s="173" t="n">
        <v>0</v>
      </c>
      <c r="P552" s="173" t="n">
        <f aca="false">O552*H552</f>
        <v>0</v>
      </c>
      <c r="Q552" s="173" t="n">
        <v>0</v>
      </c>
      <c r="R552" s="173" t="n">
        <f aca="false">Q552*H552</f>
        <v>0</v>
      </c>
      <c r="S552" s="173" t="n">
        <v>0</v>
      </c>
      <c r="T552" s="174" t="n">
        <f aca="false">S552*H552</f>
        <v>0</v>
      </c>
      <c r="AR552" s="10" t="s">
        <v>282</v>
      </c>
      <c r="AT552" s="10" t="s">
        <v>130</v>
      </c>
      <c r="AU552" s="10" t="s">
        <v>82</v>
      </c>
      <c r="AY552" s="10" t="s">
        <v>127</v>
      </c>
      <c r="BE552" s="175" t="n">
        <f aca="false">IF(N552="základní",J552,0)</f>
        <v>0</v>
      </c>
      <c r="BF552" s="175" t="n">
        <f aca="false">IF(N552="snížená",J552,0)</f>
        <v>0</v>
      </c>
      <c r="BG552" s="175" t="n">
        <f aca="false">IF(N552="zákl. přenesená",J552,0)</f>
        <v>0</v>
      </c>
      <c r="BH552" s="175" t="n">
        <f aca="false">IF(N552="sníž. přenesená",J552,0)</f>
        <v>0</v>
      </c>
      <c r="BI552" s="175" t="n">
        <f aca="false">IF(N552="nulová",J552,0)</f>
        <v>0</v>
      </c>
      <c r="BJ552" s="10" t="s">
        <v>80</v>
      </c>
      <c r="BK552" s="175" t="n">
        <f aca="false">ROUND(I552*H552,2)</f>
        <v>0</v>
      </c>
      <c r="BL552" s="10" t="s">
        <v>282</v>
      </c>
      <c r="BM552" s="10" t="s">
        <v>1329</v>
      </c>
    </row>
    <row r="553" s="182" customFormat="true" ht="12" hidden="false" customHeight="false" outlineLevel="0" collapsed="false">
      <c r="B553" s="183"/>
      <c r="D553" s="176" t="s">
        <v>207</v>
      </c>
      <c r="E553" s="184"/>
      <c r="F553" s="185" t="s">
        <v>208</v>
      </c>
      <c r="H553" s="184"/>
      <c r="L553" s="183"/>
      <c r="M553" s="186"/>
      <c r="N553" s="187"/>
      <c r="O553" s="187"/>
      <c r="P553" s="187"/>
      <c r="Q553" s="187"/>
      <c r="R553" s="187"/>
      <c r="S553" s="187"/>
      <c r="T553" s="188"/>
      <c r="AT553" s="184" t="s">
        <v>207</v>
      </c>
      <c r="AU553" s="184" t="s">
        <v>82</v>
      </c>
      <c r="AV553" s="182" t="s">
        <v>80</v>
      </c>
      <c r="AW553" s="182" t="s">
        <v>35</v>
      </c>
      <c r="AX553" s="182" t="s">
        <v>72</v>
      </c>
      <c r="AY553" s="184" t="s">
        <v>127</v>
      </c>
    </row>
    <row r="554" s="189" customFormat="true" ht="12" hidden="false" customHeight="false" outlineLevel="0" collapsed="false">
      <c r="B554" s="190"/>
      <c r="D554" s="176" t="s">
        <v>207</v>
      </c>
      <c r="E554" s="191"/>
      <c r="F554" s="192" t="s">
        <v>1330</v>
      </c>
      <c r="H554" s="193" t="n">
        <v>5</v>
      </c>
      <c r="L554" s="190"/>
      <c r="M554" s="194"/>
      <c r="N554" s="195"/>
      <c r="O554" s="195"/>
      <c r="P554" s="195"/>
      <c r="Q554" s="195"/>
      <c r="R554" s="195"/>
      <c r="S554" s="195"/>
      <c r="T554" s="196"/>
      <c r="AT554" s="191" t="s">
        <v>207</v>
      </c>
      <c r="AU554" s="191" t="s">
        <v>82</v>
      </c>
      <c r="AV554" s="189" t="s">
        <v>82</v>
      </c>
      <c r="AW554" s="189" t="s">
        <v>35</v>
      </c>
      <c r="AX554" s="189" t="s">
        <v>80</v>
      </c>
      <c r="AY554" s="191" t="s">
        <v>127</v>
      </c>
    </row>
    <row r="555" s="26" customFormat="true" ht="16.5" hidden="false" customHeight="true" outlineLevel="0" collapsed="false">
      <c r="B555" s="164"/>
      <c r="C555" s="165" t="s">
        <v>903</v>
      </c>
      <c r="D555" s="165" t="s">
        <v>130</v>
      </c>
      <c r="E555" s="166" t="s">
        <v>883</v>
      </c>
      <c r="F555" s="167" t="s">
        <v>884</v>
      </c>
      <c r="G555" s="168" t="s">
        <v>218</v>
      </c>
      <c r="H555" s="169" t="n">
        <v>0.882</v>
      </c>
      <c r="I555" s="170"/>
      <c r="J555" s="170" t="n">
        <f aca="false">ROUND(I555*H555,2)</f>
        <v>0</v>
      </c>
      <c r="K555" s="167" t="s">
        <v>134</v>
      </c>
      <c r="L555" s="27"/>
      <c r="M555" s="171"/>
      <c r="N555" s="172" t="s">
        <v>43</v>
      </c>
      <c r="O555" s="173" t="n">
        <v>4.947</v>
      </c>
      <c r="P555" s="173" t="n">
        <f aca="false">O555*H555</f>
        <v>4.363254</v>
      </c>
      <c r="Q555" s="173" t="n">
        <v>0</v>
      </c>
      <c r="R555" s="173" t="n">
        <f aca="false">Q555*H555</f>
        <v>0</v>
      </c>
      <c r="S555" s="173" t="n">
        <v>0</v>
      </c>
      <c r="T555" s="174" t="n">
        <f aca="false">S555*H555</f>
        <v>0</v>
      </c>
      <c r="AR555" s="10" t="s">
        <v>282</v>
      </c>
      <c r="AT555" s="10" t="s">
        <v>130</v>
      </c>
      <c r="AU555" s="10" t="s">
        <v>82</v>
      </c>
      <c r="AY555" s="10" t="s">
        <v>127</v>
      </c>
      <c r="BE555" s="175" t="n">
        <f aca="false">IF(N555="základní",J555,0)</f>
        <v>0</v>
      </c>
      <c r="BF555" s="175" t="n">
        <f aca="false">IF(N555="snížená",J555,0)</f>
        <v>0</v>
      </c>
      <c r="BG555" s="175" t="n">
        <f aca="false">IF(N555="zákl. přenesená",J555,0)</f>
        <v>0</v>
      </c>
      <c r="BH555" s="175" t="n">
        <f aca="false">IF(N555="sníž. přenesená",J555,0)</f>
        <v>0</v>
      </c>
      <c r="BI555" s="175" t="n">
        <f aca="false">IF(N555="nulová",J555,0)</f>
        <v>0</v>
      </c>
      <c r="BJ555" s="10" t="s">
        <v>80</v>
      </c>
      <c r="BK555" s="175" t="n">
        <f aca="false">ROUND(I555*H555,2)</f>
        <v>0</v>
      </c>
      <c r="BL555" s="10" t="s">
        <v>282</v>
      </c>
      <c r="BM555" s="10" t="s">
        <v>1331</v>
      </c>
    </row>
    <row r="556" s="151" customFormat="true" ht="29.85" hidden="false" customHeight="true" outlineLevel="0" collapsed="false">
      <c r="B556" s="152"/>
      <c r="D556" s="153" t="s">
        <v>71</v>
      </c>
      <c r="E556" s="162" t="s">
        <v>886</v>
      </c>
      <c r="F556" s="162" t="s">
        <v>887</v>
      </c>
      <c r="J556" s="163" t="n">
        <f aca="false">BK556</f>
        <v>0</v>
      </c>
      <c r="L556" s="152"/>
      <c r="M556" s="156"/>
      <c r="N556" s="157"/>
      <c r="O556" s="157"/>
      <c r="P556" s="158" t="n">
        <f aca="false">SUM(P557:P581)</f>
        <v>608.581291</v>
      </c>
      <c r="Q556" s="157"/>
      <c r="R556" s="158" t="n">
        <f aca="false">SUM(R557:R581)</f>
        <v>15.66332</v>
      </c>
      <c r="S556" s="157"/>
      <c r="T556" s="159" t="n">
        <f aca="false">SUM(T557:T581)</f>
        <v>12.648</v>
      </c>
      <c r="AR556" s="153" t="s">
        <v>82</v>
      </c>
      <c r="AT556" s="160" t="s">
        <v>71</v>
      </c>
      <c r="AU556" s="160" t="s">
        <v>80</v>
      </c>
      <c r="AY556" s="153" t="s">
        <v>127</v>
      </c>
      <c r="BK556" s="161" t="n">
        <f aca="false">SUM(BK557:BK581)</f>
        <v>0</v>
      </c>
    </row>
    <row r="557" s="26" customFormat="true" ht="16.5" hidden="false" customHeight="true" outlineLevel="0" collapsed="false">
      <c r="B557" s="164"/>
      <c r="C557" s="165" t="s">
        <v>907</v>
      </c>
      <c r="D557" s="165" t="s">
        <v>130</v>
      </c>
      <c r="E557" s="166" t="s">
        <v>889</v>
      </c>
      <c r="F557" s="167" t="s">
        <v>890</v>
      </c>
      <c r="G557" s="168" t="s">
        <v>257</v>
      </c>
      <c r="H557" s="169" t="n">
        <v>408</v>
      </c>
      <c r="I557" s="170"/>
      <c r="J557" s="170" t="n">
        <f aca="false">ROUND(I557*H557,2)</f>
        <v>0</v>
      </c>
      <c r="K557" s="167" t="s">
        <v>134</v>
      </c>
      <c r="L557" s="27"/>
      <c r="M557" s="171"/>
      <c r="N557" s="172" t="s">
        <v>43</v>
      </c>
      <c r="O557" s="173" t="n">
        <v>0.294</v>
      </c>
      <c r="P557" s="173" t="n">
        <f aca="false">O557*H557</f>
        <v>119.952</v>
      </c>
      <c r="Q557" s="173" t="n">
        <v>0</v>
      </c>
      <c r="R557" s="173" t="n">
        <f aca="false">Q557*H557</f>
        <v>0</v>
      </c>
      <c r="S557" s="173" t="n">
        <v>0.031</v>
      </c>
      <c r="T557" s="174" t="n">
        <f aca="false">S557*H557</f>
        <v>12.648</v>
      </c>
      <c r="AR557" s="10" t="s">
        <v>282</v>
      </c>
      <c r="AT557" s="10" t="s">
        <v>130</v>
      </c>
      <c r="AU557" s="10" t="s">
        <v>82</v>
      </c>
      <c r="AY557" s="10" t="s">
        <v>127</v>
      </c>
      <c r="BE557" s="175" t="n">
        <f aca="false">IF(N557="základní",J557,0)</f>
        <v>0</v>
      </c>
      <c r="BF557" s="175" t="n">
        <f aca="false">IF(N557="snížená",J557,0)</f>
        <v>0</v>
      </c>
      <c r="BG557" s="175" t="n">
        <f aca="false">IF(N557="zákl. přenesená",J557,0)</f>
        <v>0</v>
      </c>
      <c r="BH557" s="175" t="n">
        <f aca="false">IF(N557="sníž. přenesená",J557,0)</f>
        <v>0</v>
      </c>
      <c r="BI557" s="175" t="n">
        <f aca="false">IF(N557="nulová",J557,0)</f>
        <v>0</v>
      </c>
      <c r="BJ557" s="10" t="s">
        <v>80</v>
      </c>
      <c r="BK557" s="175" t="n">
        <f aca="false">ROUND(I557*H557,2)</f>
        <v>0</v>
      </c>
      <c r="BL557" s="10" t="s">
        <v>282</v>
      </c>
      <c r="BM557" s="10" t="s">
        <v>1332</v>
      </c>
    </row>
    <row r="558" s="182" customFormat="true" ht="12" hidden="false" customHeight="false" outlineLevel="0" collapsed="false">
      <c r="B558" s="183"/>
      <c r="D558" s="176" t="s">
        <v>207</v>
      </c>
      <c r="E558" s="184"/>
      <c r="F558" s="185" t="s">
        <v>944</v>
      </c>
      <c r="H558" s="184"/>
      <c r="L558" s="183"/>
      <c r="M558" s="186"/>
      <c r="N558" s="187"/>
      <c r="O558" s="187"/>
      <c r="P558" s="187"/>
      <c r="Q558" s="187"/>
      <c r="R558" s="187"/>
      <c r="S558" s="187"/>
      <c r="T558" s="188"/>
      <c r="AT558" s="184" t="s">
        <v>207</v>
      </c>
      <c r="AU558" s="184" t="s">
        <v>82</v>
      </c>
      <c r="AV558" s="182" t="s">
        <v>80</v>
      </c>
      <c r="AW558" s="182" t="s">
        <v>35</v>
      </c>
      <c r="AX558" s="182" t="s">
        <v>72</v>
      </c>
      <c r="AY558" s="184" t="s">
        <v>127</v>
      </c>
    </row>
    <row r="559" s="189" customFormat="true" ht="12" hidden="false" customHeight="false" outlineLevel="0" collapsed="false">
      <c r="B559" s="190"/>
      <c r="D559" s="176" t="s">
        <v>207</v>
      </c>
      <c r="E559" s="191"/>
      <c r="F559" s="192" t="s">
        <v>1333</v>
      </c>
      <c r="H559" s="193" t="n">
        <v>94</v>
      </c>
      <c r="L559" s="190"/>
      <c r="M559" s="194"/>
      <c r="N559" s="195"/>
      <c r="O559" s="195"/>
      <c r="P559" s="195"/>
      <c r="Q559" s="195"/>
      <c r="R559" s="195"/>
      <c r="S559" s="195"/>
      <c r="T559" s="196"/>
      <c r="AT559" s="191" t="s">
        <v>207</v>
      </c>
      <c r="AU559" s="191" t="s">
        <v>82</v>
      </c>
      <c r="AV559" s="189" t="s">
        <v>82</v>
      </c>
      <c r="AW559" s="189" t="s">
        <v>35</v>
      </c>
      <c r="AX559" s="189" t="s">
        <v>72</v>
      </c>
      <c r="AY559" s="191" t="s">
        <v>127</v>
      </c>
    </row>
    <row r="560" s="189" customFormat="true" ht="12" hidden="false" customHeight="false" outlineLevel="0" collapsed="false">
      <c r="B560" s="190"/>
      <c r="D560" s="176" t="s">
        <v>207</v>
      </c>
      <c r="E560" s="191"/>
      <c r="F560" s="192" t="s">
        <v>1334</v>
      </c>
      <c r="H560" s="193" t="n">
        <v>30</v>
      </c>
      <c r="L560" s="190"/>
      <c r="M560" s="194"/>
      <c r="N560" s="195"/>
      <c r="O560" s="195"/>
      <c r="P560" s="195"/>
      <c r="Q560" s="195"/>
      <c r="R560" s="195"/>
      <c r="S560" s="195"/>
      <c r="T560" s="196"/>
      <c r="AT560" s="191" t="s">
        <v>207</v>
      </c>
      <c r="AU560" s="191" t="s">
        <v>82</v>
      </c>
      <c r="AV560" s="189" t="s">
        <v>82</v>
      </c>
      <c r="AW560" s="189" t="s">
        <v>35</v>
      </c>
      <c r="AX560" s="189" t="s">
        <v>72</v>
      </c>
      <c r="AY560" s="191" t="s">
        <v>127</v>
      </c>
    </row>
    <row r="561" s="189" customFormat="true" ht="12" hidden="false" customHeight="false" outlineLevel="0" collapsed="false">
      <c r="B561" s="190"/>
      <c r="D561" s="176" t="s">
        <v>207</v>
      </c>
      <c r="E561" s="191"/>
      <c r="F561" s="192" t="s">
        <v>1335</v>
      </c>
      <c r="H561" s="193" t="n">
        <v>31</v>
      </c>
      <c r="L561" s="190"/>
      <c r="M561" s="194"/>
      <c r="N561" s="195"/>
      <c r="O561" s="195"/>
      <c r="P561" s="195"/>
      <c r="Q561" s="195"/>
      <c r="R561" s="195"/>
      <c r="S561" s="195"/>
      <c r="T561" s="196"/>
      <c r="AT561" s="191" t="s">
        <v>207</v>
      </c>
      <c r="AU561" s="191" t="s">
        <v>82</v>
      </c>
      <c r="AV561" s="189" t="s">
        <v>82</v>
      </c>
      <c r="AW561" s="189" t="s">
        <v>35</v>
      </c>
      <c r="AX561" s="189" t="s">
        <v>72</v>
      </c>
      <c r="AY561" s="191" t="s">
        <v>127</v>
      </c>
    </row>
    <row r="562" s="189" customFormat="true" ht="12" hidden="false" customHeight="false" outlineLevel="0" collapsed="false">
      <c r="B562" s="190"/>
      <c r="D562" s="176" t="s">
        <v>207</v>
      </c>
      <c r="E562" s="191"/>
      <c r="F562" s="192" t="s">
        <v>1336</v>
      </c>
      <c r="H562" s="193" t="n">
        <v>220</v>
      </c>
      <c r="L562" s="190"/>
      <c r="M562" s="194"/>
      <c r="N562" s="195"/>
      <c r="O562" s="195"/>
      <c r="P562" s="195"/>
      <c r="Q562" s="195"/>
      <c r="R562" s="195"/>
      <c r="S562" s="195"/>
      <c r="T562" s="196"/>
      <c r="AT562" s="191" t="s">
        <v>207</v>
      </c>
      <c r="AU562" s="191" t="s">
        <v>82</v>
      </c>
      <c r="AV562" s="189" t="s">
        <v>82</v>
      </c>
      <c r="AW562" s="189" t="s">
        <v>35</v>
      </c>
      <c r="AX562" s="189" t="s">
        <v>72</v>
      </c>
      <c r="AY562" s="191" t="s">
        <v>127</v>
      </c>
    </row>
    <row r="563" s="189" customFormat="true" ht="12" hidden="false" customHeight="false" outlineLevel="0" collapsed="false">
      <c r="B563" s="190"/>
      <c r="D563" s="176" t="s">
        <v>207</v>
      </c>
      <c r="E563" s="191"/>
      <c r="F563" s="192" t="s">
        <v>1337</v>
      </c>
      <c r="H563" s="193" t="n">
        <v>33</v>
      </c>
      <c r="L563" s="190"/>
      <c r="M563" s="194"/>
      <c r="N563" s="195"/>
      <c r="O563" s="195"/>
      <c r="P563" s="195"/>
      <c r="Q563" s="195"/>
      <c r="R563" s="195"/>
      <c r="S563" s="195"/>
      <c r="T563" s="196"/>
      <c r="AT563" s="191" t="s">
        <v>207</v>
      </c>
      <c r="AU563" s="191" t="s">
        <v>82</v>
      </c>
      <c r="AV563" s="189" t="s">
        <v>82</v>
      </c>
      <c r="AW563" s="189" t="s">
        <v>35</v>
      </c>
      <c r="AX563" s="189" t="s">
        <v>72</v>
      </c>
      <c r="AY563" s="191" t="s">
        <v>127</v>
      </c>
    </row>
    <row r="564" s="197" customFormat="true" ht="12" hidden="false" customHeight="false" outlineLevel="0" collapsed="false">
      <c r="B564" s="198"/>
      <c r="D564" s="176" t="s">
        <v>207</v>
      </c>
      <c r="E564" s="199"/>
      <c r="F564" s="200" t="s">
        <v>227</v>
      </c>
      <c r="H564" s="201" t="n">
        <v>408</v>
      </c>
      <c r="L564" s="198"/>
      <c r="M564" s="202"/>
      <c r="N564" s="203"/>
      <c r="O564" s="203"/>
      <c r="P564" s="203"/>
      <c r="Q564" s="203"/>
      <c r="R564" s="203"/>
      <c r="S564" s="203"/>
      <c r="T564" s="204"/>
      <c r="AT564" s="199" t="s">
        <v>207</v>
      </c>
      <c r="AU564" s="199" t="s">
        <v>82</v>
      </c>
      <c r="AV564" s="197" t="s">
        <v>146</v>
      </c>
      <c r="AW564" s="197" t="s">
        <v>35</v>
      </c>
      <c r="AX564" s="197" t="s">
        <v>80</v>
      </c>
      <c r="AY564" s="199" t="s">
        <v>127</v>
      </c>
    </row>
    <row r="565" s="26" customFormat="true" ht="16.5" hidden="false" customHeight="true" outlineLevel="0" collapsed="false">
      <c r="B565" s="164"/>
      <c r="C565" s="165" t="s">
        <v>913</v>
      </c>
      <c r="D565" s="165" t="s">
        <v>130</v>
      </c>
      <c r="E565" s="166" t="s">
        <v>895</v>
      </c>
      <c r="F565" s="167" t="s">
        <v>896</v>
      </c>
      <c r="G565" s="168" t="s">
        <v>257</v>
      </c>
      <c r="H565" s="169" t="n">
        <v>408</v>
      </c>
      <c r="I565" s="170"/>
      <c r="J565" s="170" t="n">
        <f aca="false">ROUND(I565*H565,2)</f>
        <v>0</v>
      </c>
      <c r="K565" s="167" t="s">
        <v>134</v>
      </c>
      <c r="L565" s="27"/>
      <c r="M565" s="171"/>
      <c r="N565" s="172" t="s">
        <v>43</v>
      </c>
      <c r="O565" s="173" t="n">
        <v>0.075</v>
      </c>
      <c r="P565" s="173" t="n">
        <f aca="false">O565*H565</f>
        <v>30.6</v>
      </c>
      <c r="Q565" s="173" t="n">
        <v>0</v>
      </c>
      <c r="R565" s="173" t="n">
        <f aca="false">Q565*H565</f>
        <v>0</v>
      </c>
      <c r="S565" s="173" t="n">
        <v>0</v>
      </c>
      <c r="T565" s="174" t="n">
        <f aca="false">S565*H565</f>
        <v>0</v>
      </c>
      <c r="AR565" s="10" t="s">
        <v>282</v>
      </c>
      <c r="AT565" s="10" t="s">
        <v>130</v>
      </c>
      <c r="AU565" s="10" t="s">
        <v>82</v>
      </c>
      <c r="AY565" s="10" t="s">
        <v>127</v>
      </c>
      <c r="BE565" s="175" t="n">
        <f aca="false">IF(N565="základní",J565,0)</f>
        <v>0</v>
      </c>
      <c r="BF565" s="175" t="n">
        <f aca="false">IF(N565="snížená",J565,0)</f>
        <v>0</v>
      </c>
      <c r="BG565" s="175" t="n">
        <f aca="false">IF(N565="zákl. přenesená",J565,0)</f>
        <v>0</v>
      </c>
      <c r="BH565" s="175" t="n">
        <f aca="false">IF(N565="sníž. přenesená",J565,0)</f>
        <v>0</v>
      </c>
      <c r="BI565" s="175" t="n">
        <f aca="false">IF(N565="nulová",J565,0)</f>
        <v>0</v>
      </c>
      <c r="BJ565" s="10" t="s">
        <v>80</v>
      </c>
      <c r="BK565" s="175" t="n">
        <f aca="false">ROUND(I565*H565,2)</f>
        <v>0</v>
      </c>
      <c r="BL565" s="10" t="s">
        <v>282</v>
      </c>
      <c r="BM565" s="10" t="s">
        <v>1338</v>
      </c>
    </row>
    <row r="566" s="26" customFormat="true" ht="25.5" hidden="false" customHeight="true" outlineLevel="0" collapsed="false">
      <c r="B566" s="164"/>
      <c r="C566" s="165" t="s">
        <v>918</v>
      </c>
      <c r="D566" s="165" t="s">
        <v>130</v>
      </c>
      <c r="E566" s="166" t="s">
        <v>899</v>
      </c>
      <c r="F566" s="167" t="s">
        <v>900</v>
      </c>
      <c r="G566" s="168" t="s">
        <v>257</v>
      </c>
      <c r="H566" s="169" t="n">
        <v>408</v>
      </c>
      <c r="I566" s="170"/>
      <c r="J566" s="170" t="n">
        <f aca="false">ROUND(I566*H566,2)</f>
        <v>0</v>
      </c>
      <c r="K566" s="167"/>
      <c r="L566" s="27"/>
      <c r="M566" s="171"/>
      <c r="N566" s="172" t="s">
        <v>43</v>
      </c>
      <c r="O566" s="173" t="n">
        <v>0.983</v>
      </c>
      <c r="P566" s="173" t="n">
        <f aca="false">O566*H566</f>
        <v>401.064</v>
      </c>
      <c r="Q566" s="173" t="n">
        <v>0.03814</v>
      </c>
      <c r="R566" s="173" t="n">
        <f aca="false">Q566*H566</f>
        <v>15.56112</v>
      </c>
      <c r="S566" s="173" t="n">
        <v>0</v>
      </c>
      <c r="T566" s="174" t="n">
        <f aca="false">S566*H566</f>
        <v>0</v>
      </c>
      <c r="AR566" s="10" t="s">
        <v>282</v>
      </c>
      <c r="AT566" s="10" t="s">
        <v>130</v>
      </c>
      <c r="AU566" s="10" t="s">
        <v>82</v>
      </c>
      <c r="AY566" s="10" t="s">
        <v>127</v>
      </c>
      <c r="BE566" s="175" t="n">
        <f aca="false">IF(N566="základní",J566,0)</f>
        <v>0</v>
      </c>
      <c r="BF566" s="175" t="n">
        <f aca="false">IF(N566="snížená",J566,0)</f>
        <v>0</v>
      </c>
      <c r="BG566" s="175" t="n">
        <f aca="false">IF(N566="zákl. přenesená",J566,0)</f>
        <v>0</v>
      </c>
      <c r="BH566" s="175" t="n">
        <f aca="false">IF(N566="sníž. přenesená",J566,0)</f>
        <v>0</v>
      </c>
      <c r="BI566" s="175" t="n">
        <f aca="false">IF(N566="nulová",J566,0)</f>
        <v>0</v>
      </c>
      <c r="BJ566" s="10" t="s">
        <v>80</v>
      </c>
      <c r="BK566" s="175" t="n">
        <f aca="false">ROUND(I566*H566,2)</f>
        <v>0</v>
      </c>
      <c r="BL566" s="10" t="s">
        <v>282</v>
      </c>
      <c r="BM566" s="10" t="s">
        <v>1339</v>
      </c>
    </row>
    <row r="567" s="26" customFormat="true" ht="48" hidden="false" customHeight="false" outlineLevel="0" collapsed="false">
      <c r="B567" s="27"/>
      <c r="D567" s="176" t="s">
        <v>140</v>
      </c>
      <c r="F567" s="177" t="s">
        <v>902</v>
      </c>
      <c r="L567" s="27"/>
      <c r="M567" s="178"/>
      <c r="N567" s="28"/>
      <c r="O567" s="28"/>
      <c r="P567" s="28"/>
      <c r="Q567" s="28"/>
      <c r="R567" s="28"/>
      <c r="S567" s="28"/>
      <c r="T567" s="67"/>
      <c r="AT567" s="10" t="s">
        <v>140</v>
      </c>
      <c r="AU567" s="10" t="s">
        <v>82</v>
      </c>
    </row>
    <row r="568" s="182" customFormat="true" ht="12" hidden="false" customHeight="false" outlineLevel="0" collapsed="false">
      <c r="B568" s="183"/>
      <c r="D568" s="176" t="s">
        <v>207</v>
      </c>
      <c r="E568" s="184"/>
      <c r="F568" s="185" t="s">
        <v>944</v>
      </c>
      <c r="H568" s="184"/>
      <c r="L568" s="183"/>
      <c r="M568" s="186"/>
      <c r="N568" s="187"/>
      <c r="O568" s="187"/>
      <c r="P568" s="187"/>
      <c r="Q568" s="187"/>
      <c r="R568" s="187"/>
      <c r="S568" s="187"/>
      <c r="T568" s="188"/>
      <c r="AT568" s="184" t="s">
        <v>207</v>
      </c>
      <c r="AU568" s="184" t="s">
        <v>82</v>
      </c>
      <c r="AV568" s="182" t="s">
        <v>80</v>
      </c>
      <c r="AW568" s="182" t="s">
        <v>35</v>
      </c>
      <c r="AX568" s="182" t="s">
        <v>72</v>
      </c>
      <c r="AY568" s="184" t="s">
        <v>127</v>
      </c>
    </row>
    <row r="569" s="189" customFormat="true" ht="12" hidden="false" customHeight="false" outlineLevel="0" collapsed="false">
      <c r="B569" s="190"/>
      <c r="D569" s="176" t="s">
        <v>207</v>
      </c>
      <c r="E569" s="191"/>
      <c r="F569" s="192" t="s">
        <v>1333</v>
      </c>
      <c r="H569" s="193" t="n">
        <v>94</v>
      </c>
      <c r="L569" s="190"/>
      <c r="M569" s="194"/>
      <c r="N569" s="195"/>
      <c r="O569" s="195"/>
      <c r="P569" s="195"/>
      <c r="Q569" s="195"/>
      <c r="R569" s="195"/>
      <c r="S569" s="195"/>
      <c r="T569" s="196"/>
      <c r="AT569" s="191" t="s">
        <v>207</v>
      </c>
      <c r="AU569" s="191" t="s">
        <v>82</v>
      </c>
      <c r="AV569" s="189" t="s">
        <v>82</v>
      </c>
      <c r="AW569" s="189" t="s">
        <v>35</v>
      </c>
      <c r="AX569" s="189" t="s">
        <v>72</v>
      </c>
      <c r="AY569" s="191" t="s">
        <v>127</v>
      </c>
    </row>
    <row r="570" s="189" customFormat="true" ht="12" hidden="false" customHeight="false" outlineLevel="0" collapsed="false">
      <c r="B570" s="190"/>
      <c r="D570" s="176" t="s">
        <v>207</v>
      </c>
      <c r="E570" s="191"/>
      <c r="F570" s="192" t="s">
        <v>1334</v>
      </c>
      <c r="H570" s="193" t="n">
        <v>30</v>
      </c>
      <c r="L570" s="190"/>
      <c r="M570" s="194"/>
      <c r="N570" s="195"/>
      <c r="O570" s="195"/>
      <c r="P570" s="195"/>
      <c r="Q570" s="195"/>
      <c r="R570" s="195"/>
      <c r="S570" s="195"/>
      <c r="T570" s="196"/>
      <c r="AT570" s="191" t="s">
        <v>207</v>
      </c>
      <c r="AU570" s="191" t="s">
        <v>82</v>
      </c>
      <c r="AV570" s="189" t="s">
        <v>82</v>
      </c>
      <c r="AW570" s="189" t="s">
        <v>35</v>
      </c>
      <c r="AX570" s="189" t="s">
        <v>72</v>
      </c>
      <c r="AY570" s="191" t="s">
        <v>127</v>
      </c>
    </row>
    <row r="571" s="189" customFormat="true" ht="12" hidden="false" customHeight="false" outlineLevel="0" collapsed="false">
      <c r="B571" s="190"/>
      <c r="D571" s="176" t="s">
        <v>207</v>
      </c>
      <c r="E571" s="191"/>
      <c r="F571" s="192" t="s">
        <v>1335</v>
      </c>
      <c r="H571" s="193" t="n">
        <v>31</v>
      </c>
      <c r="L571" s="190"/>
      <c r="M571" s="194"/>
      <c r="N571" s="195"/>
      <c r="O571" s="195"/>
      <c r="P571" s="195"/>
      <c r="Q571" s="195"/>
      <c r="R571" s="195"/>
      <c r="S571" s="195"/>
      <c r="T571" s="196"/>
      <c r="AT571" s="191" t="s">
        <v>207</v>
      </c>
      <c r="AU571" s="191" t="s">
        <v>82</v>
      </c>
      <c r="AV571" s="189" t="s">
        <v>82</v>
      </c>
      <c r="AW571" s="189" t="s">
        <v>35</v>
      </c>
      <c r="AX571" s="189" t="s">
        <v>72</v>
      </c>
      <c r="AY571" s="191" t="s">
        <v>127</v>
      </c>
    </row>
    <row r="572" s="189" customFormat="true" ht="12" hidden="false" customHeight="false" outlineLevel="0" collapsed="false">
      <c r="B572" s="190"/>
      <c r="D572" s="176" t="s">
        <v>207</v>
      </c>
      <c r="E572" s="191"/>
      <c r="F572" s="192" t="s">
        <v>1336</v>
      </c>
      <c r="H572" s="193" t="n">
        <v>220</v>
      </c>
      <c r="L572" s="190"/>
      <c r="M572" s="194"/>
      <c r="N572" s="195"/>
      <c r="O572" s="195"/>
      <c r="P572" s="195"/>
      <c r="Q572" s="195"/>
      <c r="R572" s="195"/>
      <c r="S572" s="195"/>
      <c r="T572" s="196"/>
      <c r="AT572" s="191" t="s">
        <v>207</v>
      </c>
      <c r="AU572" s="191" t="s">
        <v>82</v>
      </c>
      <c r="AV572" s="189" t="s">
        <v>82</v>
      </c>
      <c r="AW572" s="189" t="s">
        <v>35</v>
      </c>
      <c r="AX572" s="189" t="s">
        <v>72</v>
      </c>
      <c r="AY572" s="191" t="s">
        <v>127</v>
      </c>
    </row>
    <row r="573" s="189" customFormat="true" ht="12" hidden="false" customHeight="false" outlineLevel="0" collapsed="false">
      <c r="B573" s="190"/>
      <c r="D573" s="176" t="s">
        <v>207</v>
      </c>
      <c r="E573" s="191"/>
      <c r="F573" s="192" t="s">
        <v>1337</v>
      </c>
      <c r="H573" s="193" t="n">
        <v>33</v>
      </c>
      <c r="L573" s="190"/>
      <c r="M573" s="194"/>
      <c r="N573" s="195"/>
      <c r="O573" s="195"/>
      <c r="P573" s="195"/>
      <c r="Q573" s="195"/>
      <c r="R573" s="195"/>
      <c r="S573" s="195"/>
      <c r="T573" s="196"/>
      <c r="AT573" s="191" t="s">
        <v>207</v>
      </c>
      <c r="AU573" s="191" t="s">
        <v>82</v>
      </c>
      <c r="AV573" s="189" t="s">
        <v>82</v>
      </c>
      <c r="AW573" s="189" t="s">
        <v>35</v>
      </c>
      <c r="AX573" s="189" t="s">
        <v>72</v>
      </c>
      <c r="AY573" s="191" t="s">
        <v>127</v>
      </c>
    </row>
    <row r="574" s="197" customFormat="true" ht="12" hidden="false" customHeight="false" outlineLevel="0" collapsed="false">
      <c r="B574" s="198"/>
      <c r="D574" s="176" t="s">
        <v>207</v>
      </c>
      <c r="E574" s="199"/>
      <c r="F574" s="200" t="s">
        <v>227</v>
      </c>
      <c r="H574" s="201" t="n">
        <v>408</v>
      </c>
      <c r="L574" s="198"/>
      <c r="M574" s="202"/>
      <c r="N574" s="203"/>
      <c r="O574" s="203"/>
      <c r="P574" s="203"/>
      <c r="Q574" s="203"/>
      <c r="R574" s="203"/>
      <c r="S574" s="203"/>
      <c r="T574" s="204"/>
      <c r="AT574" s="199" t="s">
        <v>207</v>
      </c>
      <c r="AU574" s="199" t="s">
        <v>82</v>
      </c>
      <c r="AV574" s="197" t="s">
        <v>146</v>
      </c>
      <c r="AW574" s="197" t="s">
        <v>35</v>
      </c>
      <c r="AX574" s="197" t="s">
        <v>80</v>
      </c>
      <c r="AY574" s="199" t="s">
        <v>127</v>
      </c>
    </row>
    <row r="575" s="26" customFormat="true" ht="16.5" hidden="false" customHeight="true" outlineLevel="0" collapsed="false">
      <c r="B575" s="164"/>
      <c r="C575" s="165" t="s">
        <v>924</v>
      </c>
      <c r="D575" s="165" t="s">
        <v>130</v>
      </c>
      <c r="E575" s="166" t="s">
        <v>904</v>
      </c>
      <c r="F575" s="167" t="s">
        <v>905</v>
      </c>
      <c r="G575" s="168" t="s">
        <v>257</v>
      </c>
      <c r="H575" s="169" t="n">
        <v>420</v>
      </c>
      <c r="I575" s="170"/>
      <c r="J575" s="170" t="n">
        <f aca="false">ROUND(I575*H575,2)</f>
        <v>0</v>
      </c>
      <c r="K575" s="167" t="s">
        <v>134</v>
      </c>
      <c r="L575" s="27"/>
      <c r="M575" s="171"/>
      <c r="N575" s="172" t="s">
        <v>43</v>
      </c>
      <c r="O575" s="173" t="n">
        <v>0.034</v>
      </c>
      <c r="P575" s="173" t="n">
        <f aca="false">O575*H575</f>
        <v>14.28</v>
      </c>
      <c r="Q575" s="173" t="n">
        <v>0.00014</v>
      </c>
      <c r="R575" s="173" t="n">
        <f aca="false">Q575*H575</f>
        <v>0.0588</v>
      </c>
      <c r="S575" s="173" t="n">
        <v>0</v>
      </c>
      <c r="T575" s="174" t="n">
        <f aca="false">S575*H575</f>
        <v>0</v>
      </c>
      <c r="AR575" s="10" t="s">
        <v>282</v>
      </c>
      <c r="AT575" s="10" t="s">
        <v>130</v>
      </c>
      <c r="AU575" s="10" t="s">
        <v>82</v>
      </c>
      <c r="AY575" s="10" t="s">
        <v>127</v>
      </c>
      <c r="BE575" s="175" t="n">
        <f aca="false">IF(N575="základní",J575,0)</f>
        <v>0</v>
      </c>
      <c r="BF575" s="175" t="n">
        <f aca="false">IF(N575="snížená",J575,0)</f>
        <v>0</v>
      </c>
      <c r="BG575" s="175" t="n">
        <f aca="false">IF(N575="zákl. přenesená",J575,0)</f>
        <v>0</v>
      </c>
      <c r="BH575" s="175" t="n">
        <f aca="false">IF(N575="sníž. přenesená",J575,0)</f>
        <v>0</v>
      </c>
      <c r="BI575" s="175" t="n">
        <f aca="false">IF(N575="nulová",J575,0)</f>
        <v>0</v>
      </c>
      <c r="BJ575" s="10" t="s">
        <v>80</v>
      </c>
      <c r="BK575" s="175" t="n">
        <f aca="false">ROUND(I575*H575,2)</f>
        <v>0</v>
      </c>
      <c r="BL575" s="10" t="s">
        <v>282</v>
      </c>
      <c r="BM575" s="10" t="s">
        <v>1340</v>
      </c>
    </row>
    <row r="576" s="26" customFormat="true" ht="16.5" hidden="false" customHeight="true" outlineLevel="0" collapsed="false">
      <c r="B576" s="164"/>
      <c r="C576" s="165" t="s">
        <v>930</v>
      </c>
      <c r="D576" s="165" t="s">
        <v>130</v>
      </c>
      <c r="E576" s="166" t="s">
        <v>908</v>
      </c>
      <c r="F576" s="167" t="s">
        <v>909</v>
      </c>
      <c r="G576" s="168" t="s">
        <v>240</v>
      </c>
      <c r="H576" s="169" t="n">
        <v>31</v>
      </c>
      <c r="I576" s="170"/>
      <c r="J576" s="170" t="n">
        <f aca="false">ROUND(I576*H576,2)</f>
        <v>0</v>
      </c>
      <c r="K576" s="167" t="s">
        <v>134</v>
      </c>
      <c r="L576" s="27"/>
      <c r="M576" s="171"/>
      <c r="N576" s="172" t="s">
        <v>43</v>
      </c>
      <c r="O576" s="173" t="n">
        <v>0.085</v>
      </c>
      <c r="P576" s="173" t="n">
        <f aca="false">O576*H576</f>
        <v>2.635</v>
      </c>
      <c r="Q576" s="173" t="n">
        <v>0</v>
      </c>
      <c r="R576" s="173" t="n">
        <f aca="false">Q576*H576</f>
        <v>0</v>
      </c>
      <c r="S576" s="173" t="n">
        <v>0</v>
      </c>
      <c r="T576" s="174" t="n">
        <f aca="false">S576*H576</f>
        <v>0</v>
      </c>
      <c r="AR576" s="10" t="s">
        <v>282</v>
      </c>
      <c r="AT576" s="10" t="s">
        <v>130</v>
      </c>
      <c r="AU576" s="10" t="s">
        <v>82</v>
      </c>
      <c r="AY576" s="10" t="s">
        <v>127</v>
      </c>
      <c r="BE576" s="175" t="n">
        <f aca="false">IF(N576="základní",J576,0)</f>
        <v>0</v>
      </c>
      <c r="BF576" s="175" t="n">
        <f aca="false">IF(N576="snížená",J576,0)</f>
        <v>0</v>
      </c>
      <c r="BG576" s="175" t="n">
        <f aca="false">IF(N576="zákl. přenesená",J576,0)</f>
        <v>0</v>
      </c>
      <c r="BH576" s="175" t="n">
        <f aca="false">IF(N576="sníž. přenesená",J576,0)</f>
        <v>0</v>
      </c>
      <c r="BI576" s="175" t="n">
        <f aca="false">IF(N576="nulová",J576,0)</f>
        <v>0</v>
      </c>
      <c r="BJ576" s="10" t="s">
        <v>80</v>
      </c>
      <c r="BK576" s="175" t="n">
        <f aca="false">ROUND(I576*H576,2)</f>
        <v>0</v>
      </c>
      <c r="BL576" s="10" t="s">
        <v>282</v>
      </c>
      <c r="BM576" s="10" t="s">
        <v>1341</v>
      </c>
    </row>
    <row r="577" s="182" customFormat="true" ht="12" hidden="false" customHeight="false" outlineLevel="0" collapsed="false">
      <c r="B577" s="183"/>
      <c r="D577" s="176" t="s">
        <v>207</v>
      </c>
      <c r="E577" s="184"/>
      <c r="F577" s="185" t="s">
        <v>944</v>
      </c>
      <c r="H577" s="184"/>
      <c r="L577" s="183"/>
      <c r="M577" s="186"/>
      <c r="N577" s="187"/>
      <c r="O577" s="187"/>
      <c r="P577" s="187"/>
      <c r="Q577" s="187"/>
      <c r="R577" s="187"/>
      <c r="S577" s="187"/>
      <c r="T577" s="188"/>
      <c r="AT577" s="184" t="s">
        <v>207</v>
      </c>
      <c r="AU577" s="184" t="s">
        <v>82</v>
      </c>
      <c r="AV577" s="182" t="s">
        <v>80</v>
      </c>
      <c r="AW577" s="182" t="s">
        <v>35</v>
      </c>
      <c r="AX577" s="182" t="s">
        <v>72</v>
      </c>
      <c r="AY577" s="184" t="s">
        <v>127</v>
      </c>
    </row>
    <row r="578" s="189" customFormat="true" ht="12" hidden="false" customHeight="false" outlineLevel="0" collapsed="false">
      <c r="B578" s="190"/>
      <c r="D578" s="176" t="s">
        <v>207</v>
      </c>
      <c r="E578" s="191"/>
      <c r="F578" s="192" t="s">
        <v>1342</v>
      </c>
      <c r="H578" s="193" t="n">
        <v>31</v>
      </c>
      <c r="L578" s="190"/>
      <c r="M578" s="194"/>
      <c r="N578" s="195"/>
      <c r="O578" s="195"/>
      <c r="P578" s="195"/>
      <c r="Q578" s="195"/>
      <c r="R578" s="195"/>
      <c r="S578" s="195"/>
      <c r="T578" s="196"/>
      <c r="AT578" s="191" t="s">
        <v>207</v>
      </c>
      <c r="AU578" s="191" t="s">
        <v>82</v>
      </c>
      <c r="AV578" s="189" t="s">
        <v>82</v>
      </c>
      <c r="AW578" s="189" t="s">
        <v>35</v>
      </c>
      <c r="AX578" s="189" t="s">
        <v>80</v>
      </c>
      <c r="AY578" s="191" t="s">
        <v>127</v>
      </c>
    </row>
    <row r="579" s="26" customFormat="true" ht="16.5" hidden="false" customHeight="true" outlineLevel="0" collapsed="false">
      <c r="B579" s="164"/>
      <c r="C579" s="205" t="s">
        <v>934</v>
      </c>
      <c r="D579" s="205" t="s">
        <v>228</v>
      </c>
      <c r="E579" s="206" t="s">
        <v>914</v>
      </c>
      <c r="F579" s="207" t="s">
        <v>915</v>
      </c>
      <c r="G579" s="208" t="s">
        <v>240</v>
      </c>
      <c r="H579" s="209" t="n">
        <v>31</v>
      </c>
      <c r="I579" s="210"/>
      <c r="J579" s="210" t="n">
        <f aca="false">ROUND(I579*H579,2)</f>
        <v>0</v>
      </c>
      <c r="K579" s="207"/>
      <c r="L579" s="211"/>
      <c r="M579" s="212"/>
      <c r="N579" s="213" t="s">
        <v>43</v>
      </c>
      <c r="O579" s="173" t="n">
        <v>0</v>
      </c>
      <c r="P579" s="173" t="n">
        <f aca="false">O579*H579</f>
        <v>0</v>
      </c>
      <c r="Q579" s="173" t="n">
        <v>0.0014</v>
      </c>
      <c r="R579" s="173" t="n">
        <f aca="false">Q579*H579</f>
        <v>0.0434</v>
      </c>
      <c r="S579" s="173" t="n">
        <v>0</v>
      </c>
      <c r="T579" s="174" t="n">
        <f aca="false">S579*H579</f>
        <v>0</v>
      </c>
      <c r="AR579" s="10" t="s">
        <v>363</v>
      </c>
      <c r="AT579" s="10" t="s">
        <v>228</v>
      </c>
      <c r="AU579" s="10" t="s">
        <v>82</v>
      </c>
      <c r="AY579" s="10" t="s">
        <v>127</v>
      </c>
      <c r="BE579" s="175" t="n">
        <f aca="false">IF(N579="základní",J579,0)</f>
        <v>0</v>
      </c>
      <c r="BF579" s="175" t="n">
        <f aca="false">IF(N579="snížená",J579,0)</f>
        <v>0</v>
      </c>
      <c r="BG579" s="175" t="n">
        <f aca="false">IF(N579="zákl. přenesená",J579,0)</f>
        <v>0</v>
      </c>
      <c r="BH579" s="175" t="n">
        <f aca="false">IF(N579="sníž. přenesená",J579,0)</f>
        <v>0</v>
      </c>
      <c r="BI579" s="175" t="n">
        <f aca="false">IF(N579="nulová",J579,0)</f>
        <v>0</v>
      </c>
      <c r="BJ579" s="10" t="s">
        <v>80</v>
      </c>
      <c r="BK579" s="175" t="n">
        <f aca="false">ROUND(I579*H579,2)</f>
        <v>0</v>
      </c>
      <c r="BL579" s="10" t="s">
        <v>282</v>
      </c>
      <c r="BM579" s="10" t="s">
        <v>1343</v>
      </c>
    </row>
    <row r="580" s="26" customFormat="true" ht="24" hidden="false" customHeight="false" outlineLevel="0" collapsed="false">
      <c r="B580" s="27"/>
      <c r="D580" s="176" t="s">
        <v>140</v>
      </c>
      <c r="F580" s="177" t="s">
        <v>917</v>
      </c>
      <c r="L580" s="27"/>
      <c r="M580" s="178"/>
      <c r="N580" s="28"/>
      <c r="O580" s="28"/>
      <c r="P580" s="28"/>
      <c r="Q580" s="28"/>
      <c r="R580" s="28"/>
      <c r="S580" s="28"/>
      <c r="T580" s="67"/>
      <c r="AT580" s="10" t="s">
        <v>140</v>
      </c>
      <c r="AU580" s="10" t="s">
        <v>82</v>
      </c>
    </row>
    <row r="581" s="26" customFormat="true" ht="16.5" hidden="false" customHeight="true" outlineLevel="0" collapsed="false">
      <c r="B581" s="164"/>
      <c r="C581" s="165" t="s">
        <v>445</v>
      </c>
      <c r="D581" s="165" t="s">
        <v>130</v>
      </c>
      <c r="E581" s="166" t="s">
        <v>919</v>
      </c>
      <c r="F581" s="167" t="s">
        <v>920</v>
      </c>
      <c r="G581" s="168" t="s">
        <v>218</v>
      </c>
      <c r="H581" s="169" t="n">
        <v>15.663</v>
      </c>
      <c r="I581" s="170"/>
      <c r="J581" s="170" t="n">
        <f aca="false">ROUND(I581*H581,2)</f>
        <v>0</v>
      </c>
      <c r="K581" s="167" t="s">
        <v>134</v>
      </c>
      <c r="L581" s="27"/>
      <c r="M581" s="171"/>
      <c r="N581" s="172" t="s">
        <v>43</v>
      </c>
      <c r="O581" s="173" t="n">
        <v>2.557</v>
      </c>
      <c r="P581" s="173" t="n">
        <f aca="false">O581*H581</f>
        <v>40.050291</v>
      </c>
      <c r="Q581" s="173" t="n">
        <v>0</v>
      </c>
      <c r="R581" s="173" t="n">
        <f aca="false">Q581*H581</f>
        <v>0</v>
      </c>
      <c r="S581" s="173" t="n">
        <v>0</v>
      </c>
      <c r="T581" s="174" t="n">
        <f aca="false">S581*H581</f>
        <v>0</v>
      </c>
      <c r="AR581" s="10" t="s">
        <v>282</v>
      </c>
      <c r="AT581" s="10" t="s">
        <v>130</v>
      </c>
      <c r="AU581" s="10" t="s">
        <v>82</v>
      </c>
      <c r="AY581" s="10" t="s">
        <v>127</v>
      </c>
      <c r="BE581" s="175" t="n">
        <f aca="false">IF(N581="základní",J581,0)</f>
        <v>0</v>
      </c>
      <c r="BF581" s="175" t="n">
        <f aca="false">IF(N581="snížená",J581,0)</f>
        <v>0</v>
      </c>
      <c r="BG581" s="175" t="n">
        <f aca="false">IF(N581="zákl. přenesená",J581,0)</f>
        <v>0</v>
      </c>
      <c r="BH581" s="175" t="n">
        <f aca="false">IF(N581="sníž. přenesená",J581,0)</f>
        <v>0</v>
      </c>
      <c r="BI581" s="175" t="n">
        <f aca="false">IF(N581="nulová",J581,0)</f>
        <v>0</v>
      </c>
      <c r="BJ581" s="10" t="s">
        <v>80</v>
      </c>
      <c r="BK581" s="175" t="n">
        <f aca="false">ROUND(I581*H581,2)</f>
        <v>0</v>
      </c>
      <c r="BL581" s="10" t="s">
        <v>282</v>
      </c>
      <c r="BM581" s="10" t="s">
        <v>1344</v>
      </c>
    </row>
    <row r="582" s="151" customFormat="true" ht="29.85" hidden="false" customHeight="true" outlineLevel="0" collapsed="false">
      <c r="B582" s="152"/>
      <c r="D582" s="153" t="s">
        <v>71</v>
      </c>
      <c r="E582" s="162" t="s">
        <v>1345</v>
      </c>
      <c r="F582" s="162" t="s">
        <v>1346</v>
      </c>
      <c r="J582" s="163" t="n">
        <f aca="false">BK582</f>
        <v>0</v>
      </c>
      <c r="L582" s="152"/>
      <c r="M582" s="156"/>
      <c r="N582" s="157"/>
      <c r="O582" s="157"/>
      <c r="P582" s="158" t="n">
        <f aca="false">SUM(P583:P588)</f>
        <v>1.724705</v>
      </c>
      <c r="Q582" s="157"/>
      <c r="R582" s="158" t="n">
        <f aca="false">SUM(R583:R588)</f>
        <v>0.01525</v>
      </c>
      <c r="S582" s="157"/>
      <c r="T582" s="159" t="n">
        <f aca="false">SUM(T583:T588)</f>
        <v>0</v>
      </c>
      <c r="AR582" s="153" t="s">
        <v>82</v>
      </c>
      <c r="AT582" s="160" t="s">
        <v>71</v>
      </c>
      <c r="AU582" s="160" t="s">
        <v>80</v>
      </c>
      <c r="AY582" s="153" t="s">
        <v>127</v>
      </c>
      <c r="BK582" s="161" t="n">
        <f aca="false">SUM(BK583:BK588)</f>
        <v>0</v>
      </c>
    </row>
    <row r="583" s="26" customFormat="true" ht="16.5" hidden="false" customHeight="true" outlineLevel="0" collapsed="false">
      <c r="B583" s="164"/>
      <c r="C583" s="165" t="s">
        <v>450</v>
      </c>
      <c r="D583" s="165" t="s">
        <v>130</v>
      </c>
      <c r="E583" s="166" t="s">
        <v>1347</v>
      </c>
      <c r="F583" s="167" t="s">
        <v>1348</v>
      </c>
      <c r="G583" s="168" t="s">
        <v>240</v>
      </c>
      <c r="H583" s="169" t="n">
        <v>1</v>
      </c>
      <c r="I583" s="170"/>
      <c r="J583" s="170" t="n">
        <f aca="false">ROUND(I583*H583,2)</f>
        <v>0</v>
      </c>
      <c r="K583" s="167" t="s">
        <v>134</v>
      </c>
      <c r="L583" s="27"/>
      <c r="M583" s="171"/>
      <c r="N583" s="172" t="s">
        <v>43</v>
      </c>
      <c r="O583" s="173" t="n">
        <v>1.688</v>
      </c>
      <c r="P583" s="173" t="n">
        <f aca="false">O583*H583</f>
        <v>1.688</v>
      </c>
      <c r="Q583" s="173" t="n">
        <v>0.00025</v>
      </c>
      <c r="R583" s="173" t="n">
        <f aca="false">Q583*H583</f>
        <v>0.00025</v>
      </c>
      <c r="S583" s="173" t="n">
        <v>0</v>
      </c>
      <c r="T583" s="174" t="n">
        <f aca="false">S583*H583</f>
        <v>0</v>
      </c>
      <c r="AR583" s="10" t="s">
        <v>282</v>
      </c>
      <c r="AT583" s="10" t="s">
        <v>130</v>
      </c>
      <c r="AU583" s="10" t="s">
        <v>82</v>
      </c>
      <c r="AY583" s="10" t="s">
        <v>127</v>
      </c>
      <c r="BE583" s="175" t="n">
        <f aca="false">IF(N583="základní",J583,0)</f>
        <v>0</v>
      </c>
      <c r="BF583" s="175" t="n">
        <f aca="false">IF(N583="snížená",J583,0)</f>
        <v>0</v>
      </c>
      <c r="BG583" s="175" t="n">
        <f aca="false">IF(N583="zákl. přenesená",J583,0)</f>
        <v>0</v>
      </c>
      <c r="BH583" s="175" t="n">
        <f aca="false">IF(N583="sníž. přenesená",J583,0)</f>
        <v>0</v>
      </c>
      <c r="BI583" s="175" t="n">
        <f aca="false">IF(N583="nulová",J583,0)</f>
        <v>0</v>
      </c>
      <c r="BJ583" s="10" t="s">
        <v>80</v>
      </c>
      <c r="BK583" s="175" t="n">
        <f aca="false">ROUND(I583*H583,2)</f>
        <v>0</v>
      </c>
      <c r="BL583" s="10" t="s">
        <v>282</v>
      </c>
      <c r="BM583" s="10" t="s">
        <v>1349</v>
      </c>
    </row>
    <row r="584" s="182" customFormat="true" ht="12" hidden="false" customHeight="false" outlineLevel="0" collapsed="false">
      <c r="B584" s="183"/>
      <c r="D584" s="176" t="s">
        <v>207</v>
      </c>
      <c r="E584" s="184"/>
      <c r="F584" s="185" t="s">
        <v>944</v>
      </c>
      <c r="H584" s="184"/>
      <c r="L584" s="183"/>
      <c r="M584" s="186"/>
      <c r="N584" s="187"/>
      <c r="O584" s="187"/>
      <c r="P584" s="187"/>
      <c r="Q584" s="187"/>
      <c r="R584" s="187"/>
      <c r="S584" s="187"/>
      <c r="T584" s="188"/>
      <c r="AT584" s="184" t="s">
        <v>207</v>
      </c>
      <c r="AU584" s="184" t="s">
        <v>82</v>
      </c>
      <c r="AV584" s="182" t="s">
        <v>80</v>
      </c>
      <c r="AW584" s="182" t="s">
        <v>35</v>
      </c>
      <c r="AX584" s="182" t="s">
        <v>72</v>
      </c>
      <c r="AY584" s="184" t="s">
        <v>127</v>
      </c>
    </row>
    <row r="585" s="189" customFormat="true" ht="12" hidden="false" customHeight="false" outlineLevel="0" collapsed="false">
      <c r="B585" s="190"/>
      <c r="D585" s="176" t="s">
        <v>207</v>
      </c>
      <c r="E585" s="191"/>
      <c r="F585" s="192" t="s">
        <v>1350</v>
      </c>
      <c r="H585" s="193" t="n">
        <v>1</v>
      </c>
      <c r="L585" s="190"/>
      <c r="M585" s="194"/>
      <c r="N585" s="195"/>
      <c r="O585" s="195"/>
      <c r="P585" s="195"/>
      <c r="Q585" s="195"/>
      <c r="R585" s="195"/>
      <c r="S585" s="195"/>
      <c r="T585" s="196"/>
      <c r="AT585" s="191" t="s">
        <v>207</v>
      </c>
      <c r="AU585" s="191" t="s">
        <v>82</v>
      </c>
      <c r="AV585" s="189" t="s">
        <v>82</v>
      </c>
      <c r="AW585" s="189" t="s">
        <v>35</v>
      </c>
      <c r="AX585" s="189" t="s">
        <v>80</v>
      </c>
      <c r="AY585" s="191" t="s">
        <v>127</v>
      </c>
    </row>
    <row r="586" s="26" customFormat="true" ht="25.5" hidden="false" customHeight="true" outlineLevel="0" collapsed="false">
      <c r="B586" s="164"/>
      <c r="C586" s="205" t="s">
        <v>455</v>
      </c>
      <c r="D586" s="205" t="s">
        <v>228</v>
      </c>
      <c r="E586" s="206" t="s">
        <v>1351</v>
      </c>
      <c r="F586" s="207" t="s">
        <v>1352</v>
      </c>
      <c r="G586" s="208" t="s">
        <v>240</v>
      </c>
      <c r="H586" s="209" t="n">
        <v>1</v>
      </c>
      <c r="I586" s="210"/>
      <c r="J586" s="210" t="n">
        <f aca="false">ROUND(I586*H586,2)</f>
        <v>0</v>
      </c>
      <c r="K586" s="207"/>
      <c r="L586" s="211"/>
      <c r="M586" s="212"/>
      <c r="N586" s="213" t="s">
        <v>43</v>
      </c>
      <c r="O586" s="173" t="n">
        <v>0</v>
      </c>
      <c r="P586" s="173" t="n">
        <f aca="false">O586*H586</f>
        <v>0</v>
      </c>
      <c r="Q586" s="173" t="n">
        <v>0.015</v>
      </c>
      <c r="R586" s="173" t="n">
        <f aca="false">Q586*H586</f>
        <v>0.015</v>
      </c>
      <c r="S586" s="173" t="n">
        <v>0</v>
      </c>
      <c r="T586" s="174" t="n">
        <f aca="false">S586*H586</f>
        <v>0</v>
      </c>
      <c r="AR586" s="10" t="s">
        <v>363</v>
      </c>
      <c r="AT586" s="10" t="s">
        <v>228</v>
      </c>
      <c r="AU586" s="10" t="s">
        <v>82</v>
      </c>
      <c r="AY586" s="10" t="s">
        <v>127</v>
      </c>
      <c r="BE586" s="175" t="n">
        <f aca="false">IF(N586="základní",J586,0)</f>
        <v>0</v>
      </c>
      <c r="BF586" s="175" t="n">
        <f aca="false">IF(N586="snížená",J586,0)</f>
        <v>0</v>
      </c>
      <c r="BG586" s="175" t="n">
        <f aca="false">IF(N586="zákl. přenesená",J586,0)</f>
        <v>0</v>
      </c>
      <c r="BH586" s="175" t="n">
        <f aca="false">IF(N586="sníž. přenesená",J586,0)</f>
        <v>0</v>
      </c>
      <c r="BI586" s="175" t="n">
        <f aca="false">IF(N586="nulová",J586,0)</f>
        <v>0</v>
      </c>
      <c r="BJ586" s="10" t="s">
        <v>80</v>
      </c>
      <c r="BK586" s="175" t="n">
        <f aca="false">ROUND(I586*H586,2)</f>
        <v>0</v>
      </c>
      <c r="BL586" s="10" t="s">
        <v>282</v>
      </c>
      <c r="BM586" s="10" t="s">
        <v>1353</v>
      </c>
    </row>
    <row r="587" s="26" customFormat="true" ht="24" hidden="false" customHeight="false" outlineLevel="0" collapsed="false">
      <c r="B587" s="27"/>
      <c r="D587" s="176" t="s">
        <v>140</v>
      </c>
      <c r="F587" s="177" t="s">
        <v>1354</v>
      </c>
      <c r="L587" s="27"/>
      <c r="M587" s="178"/>
      <c r="N587" s="28"/>
      <c r="O587" s="28"/>
      <c r="P587" s="28"/>
      <c r="Q587" s="28"/>
      <c r="R587" s="28"/>
      <c r="S587" s="28"/>
      <c r="T587" s="67"/>
      <c r="AT587" s="10" t="s">
        <v>140</v>
      </c>
      <c r="AU587" s="10" t="s">
        <v>82</v>
      </c>
    </row>
    <row r="588" s="26" customFormat="true" ht="16.5" hidden="false" customHeight="true" outlineLevel="0" collapsed="false">
      <c r="B588" s="164"/>
      <c r="C588" s="165" t="s">
        <v>1355</v>
      </c>
      <c r="D588" s="165" t="s">
        <v>130</v>
      </c>
      <c r="E588" s="166" t="s">
        <v>1356</v>
      </c>
      <c r="F588" s="167" t="s">
        <v>1357</v>
      </c>
      <c r="G588" s="168" t="s">
        <v>218</v>
      </c>
      <c r="H588" s="169" t="n">
        <v>0.015</v>
      </c>
      <c r="I588" s="170"/>
      <c r="J588" s="170" t="n">
        <f aca="false">ROUND(I588*H588,2)</f>
        <v>0</v>
      </c>
      <c r="K588" s="167" t="s">
        <v>134</v>
      </c>
      <c r="L588" s="27"/>
      <c r="M588" s="171"/>
      <c r="N588" s="172" t="s">
        <v>43</v>
      </c>
      <c r="O588" s="173" t="n">
        <v>2.447</v>
      </c>
      <c r="P588" s="173" t="n">
        <f aca="false">O588*H588</f>
        <v>0.036705</v>
      </c>
      <c r="Q588" s="173" t="n">
        <v>0</v>
      </c>
      <c r="R588" s="173" t="n">
        <f aca="false">Q588*H588</f>
        <v>0</v>
      </c>
      <c r="S588" s="173" t="n">
        <v>0</v>
      </c>
      <c r="T588" s="174" t="n">
        <f aca="false">S588*H588</f>
        <v>0</v>
      </c>
      <c r="AR588" s="10" t="s">
        <v>282</v>
      </c>
      <c r="AT588" s="10" t="s">
        <v>130</v>
      </c>
      <c r="AU588" s="10" t="s">
        <v>82</v>
      </c>
      <c r="AY588" s="10" t="s">
        <v>127</v>
      </c>
      <c r="BE588" s="175" t="n">
        <f aca="false">IF(N588="základní",J588,0)</f>
        <v>0</v>
      </c>
      <c r="BF588" s="175" t="n">
        <f aca="false">IF(N588="snížená",J588,0)</f>
        <v>0</v>
      </c>
      <c r="BG588" s="175" t="n">
        <f aca="false">IF(N588="zákl. přenesená",J588,0)</f>
        <v>0</v>
      </c>
      <c r="BH588" s="175" t="n">
        <f aca="false">IF(N588="sníž. přenesená",J588,0)</f>
        <v>0</v>
      </c>
      <c r="BI588" s="175" t="n">
        <f aca="false">IF(N588="nulová",J588,0)</f>
        <v>0</v>
      </c>
      <c r="BJ588" s="10" t="s">
        <v>80</v>
      </c>
      <c r="BK588" s="175" t="n">
        <f aca="false">ROUND(I588*H588,2)</f>
        <v>0</v>
      </c>
      <c r="BL588" s="10" t="s">
        <v>282</v>
      </c>
      <c r="BM588" s="10" t="s">
        <v>1358</v>
      </c>
    </row>
    <row r="589" s="151" customFormat="true" ht="29.85" hidden="false" customHeight="true" outlineLevel="0" collapsed="false">
      <c r="B589" s="152"/>
      <c r="D589" s="153" t="s">
        <v>71</v>
      </c>
      <c r="E589" s="162" t="s">
        <v>922</v>
      </c>
      <c r="F589" s="162" t="s">
        <v>923</v>
      </c>
      <c r="J589" s="163" t="n">
        <f aca="false">BK589</f>
        <v>0</v>
      </c>
      <c r="L589" s="152"/>
      <c r="M589" s="156"/>
      <c r="N589" s="157"/>
      <c r="O589" s="157"/>
      <c r="P589" s="158" t="n">
        <f aca="false">SUM(P590:P600)</f>
        <v>162.24</v>
      </c>
      <c r="Q589" s="157"/>
      <c r="R589" s="158" t="n">
        <f aca="false">SUM(R590:R600)</f>
        <v>0.165</v>
      </c>
      <c r="S589" s="157"/>
      <c r="T589" s="159" t="n">
        <f aca="false">SUM(T590:T600)</f>
        <v>0</v>
      </c>
      <c r="AR589" s="153" t="s">
        <v>82</v>
      </c>
      <c r="AT589" s="160" t="s">
        <v>71</v>
      </c>
      <c r="AU589" s="160" t="s">
        <v>80</v>
      </c>
      <c r="AY589" s="153" t="s">
        <v>127</v>
      </c>
      <c r="BK589" s="161" t="n">
        <f aca="false">SUM(BK590:BK600)</f>
        <v>0</v>
      </c>
    </row>
    <row r="590" s="26" customFormat="true" ht="16.5" hidden="false" customHeight="true" outlineLevel="0" collapsed="false">
      <c r="B590" s="164"/>
      <c r="C590" s="165" t="s">
        <v>1359</v>
      </c>
      <c r="D590" s="165" t="s">
        <v>130</v>
      </c>
      <c r="E590" s="166" t="s">
        <v>925</v>
      </c>
      <c r="F590" s="167" t="s">
        <v>926</v>
      </c>
      <c r="G590" s="168" t="s">
        <v>257</v>
      </c>
      <c r="H590" s="169" t="n">
        <v>750</v>
      </c>
      <c r="I590" s="170"/>
      <c r="J590" s="170" t="n">
        <f aca="false">ROUND(I590*H590,2)</f>
        <v>0</v>
      </c>
      <c r="K590" s="167" t="s">
        <v>134</v>
      </c>
      <c r="L590" s="27"/>
      <c r="M590" s="171"/>
      <c r="N590" s="172" t="s">
        <v>43</v>
      </c>
      <c r="O590" s="173" t="n">
        <v>0.011</v>
      </c>
      <c r="P590" s="173" t="n">
        <f aca="false">O590*H590</f>
        <v>8.25</v>
      </c>
      <c r="Q590" s="173" t="n">
        <v>0</v>
      </c>
      <c r="R590" s="173" t="n">
        <f aca="false">Q590*H590</f>
        <v>0</v>
      </c>
      <c r="S590" s="173" t="n">
        <v>0</v>
      </c>
      <c r="T590" s="174" t="n">
        <f aca="false">S590*H590</f>
        <v>0</v>
      </c>
      <c r="AR590" s="10" t="s">
        <v>282</v>
      </c>
      <c r="AT590" s="10" t="s">
        <v>130</v>
      </c>
      <c r="AU590" s="10" t="s">
        <v>82</v>
      </c>
      <c r="AY590" s="10" t="s">
        <v>127</v>
      </c>
      <c r="BE590" s="175" t="n">
        <f aca="false">IF(N590="základní",J590,0)</f>
        <v>0</v>
      </c>
      <c r="BF590" s="175" t="n">
        <f aca="false">IF(N590="snížená",J590,0)</f>
        <v>0</v>
      </c>
      <c r="BG590" s="175" t="n">
        <f aca="false">IF(N590="zákl. přenesená",J590,0)</f>
        <v>0</v>
      </c>
      <c r="BH590" s="175" t="n">
        <f aca="false">IF(N590="sníž. přenesená",J590,0)</f>
        <v>0</v>
      </c>
      <c r="BI590" s="175" t="n">
        <f aca="false">IF(N590="nulová",J590,0)</f>
        <v>0</v>
      </c>
      <c r="BJ590" s="10" t="s">
        <v>80</v>
      </c>
      <c r="BK590" s="175" t="n">
        <f aca="false">ROUND(I590*H590,2)</f>
        <v>0</v>
      </c>
      <c r="BL590" s="10" t="s">
        <v>282</v>
      </c>
      <c r="BM590" s="10" t="s">
        <v>1360</v>
      </c>
    </row>
    <row r="591" s="189" customFormat="true" ht="12" hidden="false" customHeight="false" outlineLevel="0" collapsed="false">
      <c r="B591" s="190"/>
      <c r="D591" s="176" t="s">
        <v>207</v>
      </c>
      <c r="E591" s="191"/>
      <c r="F591" s="192" t="s">
        <v>1361</v>
      </c>
      <c r="H591" s="193" t="n">
        <v>210</v>
      </c>
      <c r="L591" s="190"/>
      <c r="M591" s="194"/>
      <c r="N591" s="195"/>
      <c r="O591" s="195"/>
      <c r="P591" s="195"/>
      <c r="Q591" s="195"/>
      <c r="R591" s="195"/>
      <c r="S591" s="195"/>
      <c r="T591" s="196"/>
      <c r="AT591" s="191" t="s">
        <v>207</v>
      </c>
      <c r="AU591" s="191" t="s">
        <v>82</v>
      </c>
      <c r="AV591" s="189" t="s">
        <v>82</v>
      </c>
      <c r="AW591" s="189" t="s">
        <v>35</v>
      </c>
      <c r="AX591" s="189" t="s">
        <v>72</v>
      </c>
      <c r="AY591" s="191" t="s">
        <v>127</v>
      </c>
    </row>
    <row r="592" s="189" customFormat="true" ht="12" hidden="false" customHeight="false" outlineLevel="0" collapsed="false">
      <c r="B592" s="190"/>
      <c r="D592" s="176" t="s">
        <v>207</v>
      </c>
      <c r="E592" s="191"/>
      <c r="F592" s="192" t="s">
        <v>1362</v>
      </c>
      <c r="H592" s="193" t="n">
        <v>540</v>
      </c>
      <c r="L592" s="190"/>
      <c r="M592" s="194"/>
      <c r="N592" s="195"/>
      <c r="O592" s="195"/>
      <c r="P592" s="195"/>
      <c r="Q592" s="195"/>
      <c r="R592" s="195"/>
      <c r="S592" s="195"/>
      <c r="T592" s="196"/>
      <c r="AT592" s="191" t="s">
        <v>207</v>
      </c>
      <c r="AU592" s="191" t="s">
        <v>82</v>
      </c>
      <c r="AV592" s="189" t="s">
        <v>82</v>
      </c>
      <c r="AW592" s="189" t="s">
        <v>35</v>
      </c>
      <c r="AX592" s="189" t="s">
        <v>72</v>
      </c>
      <c r="AY592" s="191" t="s">
        <v>127</v>
      </c>
    </row>
    <row r="593" s="197" customFormat="true" ht="12" hidden="false" customHeight="false" outlineLevel="0" collapsed="false">
      <c r="B593" s="198"/>
      <c r="D593" s="176" t="s">
        <v>207</v>
      </c>
      <c r="E593" s="199"/>
      <c r="F593" s="200" t="s">
        <v>227</v>
      </c>
      <c r="H593" s="201" t="n">
        <v>750</v>
      </c>
      <c r="L593" s="198"/>
      <c r="M593" s="202"/>
      <c r="N593" s="203"/>
      <c r="O593" s="203"/>
      <c r="P593" s="203"/>
      <c r="Q593" s="203"/>
      <c r="R593" s="203"/>
      <c r="S593" s="203"/>
      <c r="T593" s="204"/>
      <c r="AT593" s="199" t="s">
        <v>207</v>
      </c>
      <c r="AU593" s="199" t="s">
        <v>82</v>
      </c>
      <c r="AV593" s="197" t="s">
        <v>146</v>
      </c>
      <c r="AW593" s="197" t="s">
        <v>35</v>
      </c>
      <c r="AX593" s="197" t="s">
        <v>80</v>
      </c>
      <c r="AY593" s="199" t="s">
        <v>127</v>
      </c>
    </row>
    <row r="594" s="26" customFormat="true" ht="25.5" hidden="false" customHeight="true" outlineLevel="0" collapsed="false">
      <c r="B594" s="164"/>
      <c r="C594" s="165" t="s">
        <v>1363</v>
      </c>
      <c r="D594" s="165" t="s">
        <v>130</v>
      </c>
      <c r="E594" s="166" t="s">
        <v>931</v>
      </c>
      <c r="F594" s="167" t="s">
        <v>932</v>
      </c>
      <c r="G594" s="168" t="s">
        <v>257</v>
      </c>
      <c r="H594" s="169" t="n">
        <v>540</v>
      </c>
      <c r="I594" s="170"/>
      <c r="J594" s="170" t="n">
        <f aca="false">ROUND(I594*H594,2)</f>
        <v>0</v>
      </c>
      <c r="K594" s="167" t="s">
        <v>134</v>
      </c>
      <c r="L594" s="27"/>
      <c r="M594" s="171"/>
      <c r="N594" s="172" t="s">
        <v>43</v>
      </c>
      <c r="O594" s="173" t="n">
        <v>0.172</v>
      </c>
      <c r="P594" s="173" t="n">
        <f aca="false">O594*H594</f>
        <v>92.88</v>
      </c>
      <c r="Q594" s="173" t="n">
        <v>0.00022</v>
      </c>
      <c r="R594" s="173" t="n">
        <f aca="false">Q594*H594</f>
        <v>0.1188</v>
      </c>
      <c r="S594" s="173" t="n">
        <v>0</v>
      </c>
      <c r="T594" s="174" t="n">
        <f aca="false">S594*H594</f>
        <v>0</v>
      </c>
      <c r="AR594" s="10" t="s">
        <v>282</v>
      </c>
      <c r="AT594" s="10" t="s">
        <v>130</v>
      </c>
      <c r="AU594" s="10" t="s">
        <v>82</v>
      </c>
      <c r="AY594" s="10" t="s">
        <v>127</v>
      </c>
      <c r="BE594" s="175" t="n">
        <f aca="false">IF(N594="základní",J594,0)</f>
        <v>0</v>
      </c>
      <c r="BF594" s="175" t="n">
        <f aca="false">IF(N594="snížená",J594,0)</f>
        <v>0</v>
      </c>
      <c r="BG594" s="175" t="n">
        <f aca="false">IF(N594="zákl. přenesená",J594,0)</f>
        <v>0</v>
      </c>
      <c r="BH594" s="175" t="n">
        <f aca="false">IF(N594="sníž. přenesená",J594,0)</f>
        <v>0</v>
      </c>
      <c r="BI594" s="175" t="n">
        <f aca="false">IF(N594="nulová",J594,0)</f>
        <v>0</v>
      </c>
      <c r="BJ594" s="10" t="s">
        <v>80</v>
      </c>
      <c r="BK594" s="175" t="n">
        <f aca="false">ROUND(I594*H594,2)</f>
        <v>0</v>
      </c>
      <c r="BL594" s="10" t="s">
        <v>282</v>
      </c>
      <c r="BM594" s="10" t="s">
        <v>1364</v>
      </c>
    </row>
    <row r="595" s="189" customFormat="true" ht="12" hidden="false" customHeight="false" outlineLevel="0" collapsed="false">
      <c r="B595" s="190"/>
      <c r="D595" s="176" t="s">
        <v>207</v>
      </c>
      <c r="E595" s="191"/>
      <c r="F595" s="192" t="s">
        <v>1362</v>
      </c>
      <c r="H595" s="193" t="n">
        <v>540</v>
      </c>
      <c r="L595" s="190"/>
      <c r="M595" s="194"/>
      <c r="N595" s="195"/>
      <c r="O595" s="195"/>
      <c r="P595" s="195"/>
      <c r="Q595" s="195"/>
      <c r="R595" s="195"/>
      <c r="S595" s="195"/>
      <c r="T595" s="196"/>
      <c r="AT595" s="191" t="s">
        <v>207</v>
      </c>
      <c r="AU595" s="191" t="s">
        <v>82</v>
      </c>
      <c r="AV595" s="189" t="s">
        <v>82</v>
      </c>
      <c r="AW595" s="189" t="s">
        <v>35</v>
      </c>
      <c r="AX595" s="189" t="s">
        <v>80</v>
      </c>
      <c r="AY595" s="191" t="s">
        <v>127</v>
      </c>
    </row>
    <row r="596" s="26" customFormat="true" ht="25.5" hidden="false" customHeight="true" outlineLevel="0" collapsed="false">
      <c r="B596" s="164"/>
      <c r="C596" s="165" t="s">
        <v>1365</v>
      </c>
      <c r="D596" s="165" t="s">
        <v>130</v>
      </c>
      <c r="E596" s="166" t="s">
        <v>935</v>
      </c>
      <c r="F596" s="167" t="s">
        <v>936</v>
      </c>
      <c r="G596" s="168" t="s">
        <v>257</v>
      </c>
      <c r="H596" s="169" t="n">
        <v>210</v>
      </c>
      <c r="I596" s="170"/>
      <c r="J596" s="170" t="n">
        <f aca="false">ROUND(I596*H596,2)</f>
        <v>0</v>
      </c>
      <c r="K596" s="167" t="s">
        <v>134</v>
      </c>
      <c r="L596" s="27"/>
      <c r="M596" s="171"/>
      <c r="N596" s="172" t="s">
        <v>43</v>
      </c>
      <c r="O596" s="173" t="n">
        <v>0.291</v>
      </c>
      <c r="P596" s="173" t="n">
        <f aca="false">O596*H596</f>
        <v>61.11</v>
      </c>
      <c r="Q596" s="173" t="n">
        <v>0.00022</v>
      </c>
      <c r="R596" s="173" t="n">
        <f aca="false">Q596*H596</f>
        <v>0.0462</v>
      </c>
      <c r="S596" s="173" t="n">
        <v>0</v>
      </c>
      <c r="T596" s="174" t="n">
        <f aca="false">S596*H596</f>
        <v>0</v>
      </c>
      <c r="AR596" s="10" t="s">
        <v>282</v>
      </c>
      <c r="AT596" s="10" t="s">
        <v>130</v>
      </c>
      <c r="AU596" s="10" t="s">
        <v>82</v>
      </c>
      <c r="AY596" s="10" t="s">
        <v>127</v>
      </c>
      <c r="BE596" s="175" t="n">
        <f aca="false">IF(N596="základní",J596,0)</f>
        <v>0</v>
      </c>
      <c r="BF596" s="175" t="n">
        <f aca="false">IF(N596="snížená",J596,0)</f>
        <v>0</v>
      </c>
      <c r="BG596" s="175" t="n">
        <f aca="false">IF(N596="zákl. přenesená",J596,0)</f>
        <v>0</v>
      </c>
      <c r="BH596" s="175" t="n">
        <f aca="false">IF(N596="sníž. přenesená",J596,0)</f>
        <v>0</v>
      </c>
      <c r="BI596" s="175" t="n">
        <f aca="false">IF(N596="nulová",J596,0)</f>
        <v>0</v>
      </c>
      <c r="BJ596" s="10" t="s">
        <v>80</v>
      </c>
      <c r="BK596" s="175" t="n">
        <f aca="false">ROUND(I596*H596,2)</f>
        <v>0</v>
      </c>
      <c r="BL596" s="10" t="s">
        <v>282</v>
      </c>
      <c r="BM596" s="10" t="s">
        <v>1366</v>
      </c>
    </row>
    <row r="597" s="189" customFormat="true" ht="12" hidden="false" customHeight="false" outlineLevel="0" collapsed="false">
      <c r="B597" s="190"/>
      <c r="D597" s="176" t="s">
        <v>207</v>
      </c>
      <c r="E597" s="191"/>
      <c r="F597" s="192" t="s">
        <v>1367</v>
      </c>
      <c r="H597" s="193" t="n">
        <v>210</v>
      </c>
      <c r="L597" s="190"/>
      <c r="M597" s="194"/>
      <c r="N597" s="195"/>
      <c r="O597" s="195"/>
      <c r="P597" s="195"/>
      <c r="Q597" s="195"/>
      <c r="R597" s="195"/>
      <c r="S597" s="195"/>
      <c r="T597" s="196"/>
      <c r="AT597" s="191" t="s">
        <v>207</v>
      </c>
      <c r="AU597" s="191" t="s">
        <v>82</v>
      </c>
      <c r="AV597" s="189" t="s">
        <v>82</v>
      </c>
      <c r="AW597" s="189" t="s">
        <v>35</v>
      </c>
      <c r="AX597" s="189" t="s">
        <v>80</v>
      </c>
      <c r="AY597" s="191" t="s">
        <v>127</v>
      </c>
    </row>
    <row r="598" s="26" customFormat="true" ht="16.5" hidden="false" customHeight="true" outlineLevel="0" collapsed="false">
      <c r="B598" s="164"/>
      <c r="C598" s="165" t="s">
        <v>1368</v>
      </c>
      <c r="D598" s="165" t="s">
        <v>130</v>
      </c>
      <c r="E598" s="166" t="s">
        <v>1369</v>
      </c>
      <c r="F598" s="167" t="s">
        <v>1370</v>
      </c>
      <c r="G598" s="168" t="s">
        <v>257</v>
      </c>
      <c r="H598" s="169" t="n">
        <v>8.08</v>
      </c>
      <c r="I598" s="170"/>
      <c r="J598" s="170" t="n">
        <f aca="false">ROUND(I598*H598,2)</f>
        <v>0</v>
      </c>
      <c r="K598" s="167"/>
      <c r="L598" s="27"/>
      <c r="M598" s="171"/>
      <c r="N598" s="172" t="s">
        <v>43</v>
      </c>
      <c r="O598" s="173" t="n">
        <v>0</v>
      </c>
      <c r="P598" s="173" t="n">
        <f aca="false">O598*H598</f>
        <v>0</v>
      </c>
      <c r="Q598" s="173" t="n">
        <v>0</v>
      </c>
      <c r="R598" s="173" t="n">
        <f aca="false">Q598*H598</f>
        <v>0</v>
      </c>
      <c r="S598" s="173" t="n">
        <v>0</v>
      </c>
      <c r="T598" s="174" t="n">
        <f aca="false">S598*H598</f>
        <v>0</v>
      </c>
      <c r="AR598" s="10" t="s">
        <v>282</v>
      </c>
      <c r="AT598" s="10" t="s">
        <v>130</v>
      </c>
      <c r="AU598" s="10" t="s">
        <v>82</v>
      </c>
      <c r="AY598" s="10" t="s">
        <v>127</v>
      </c>
      <c r="BE598" s="175" t="n">
        <f aca="false">IF(N598="základní",J598,0)</f>
        <v>0</v>
      </c>
      <c r="BF598" s="175" t="n">
        <f aca="false">IF(N598="snížená",J598,0)</f>
        <v>0</v>
      </c>
      <c r="BG598" s="175" t="n">
        <f aca="false">IF(N598="zákl. přenesená",J598,0)</f>
        <v>0</v>
      </c>
      <c r="BH598" s="175" t="n">
        <f aca="false">IF(N598="sníž. přenesená",J598,0)</f>
        <v>0</v>
      </c>
      <c r="BI598" s="175" t="n">
        <f aca="false">IF(N598="nulová",J598,0)</f>
        <v>0</v>
      </c>
      <c r="BJ598" s="10" t="s">
        <v>80</v>
      </c>
      <c r="BK598" s="175" t="n">
        <f aca="false">ROUND(I598*H598,2)</f>
        <v>0</v>
      </c>
      <c r="BL598" s="10" t="s">
        <v>282</v>
      </c>
      <c r="BM598" s="10" t="s">
        <v>1371</v>
      </c>
    </row>
    <row r="599" s="182" customFormat="true" ht="12" hidden="false" customHeight="false" outlineLevel="0" collapsed="false">
      <c r="B599" s="183"/>
      <c r="D599" s="176" t="s">
        <v>207</v>
      </c>
      <c r="E599" s="184"/>
      <c r="F599" s="185" t="s">
        <v>944</v>
      </c>
      <c r="H599" s="184"/>
      <c r="L599" s="183"/>
      <c r="M599" s="186"/>
      <c r="N599" s="187"/>
      <c r="O599" s="187"/>
      <c r="P599" s="187"/>
      <c r="Q599" s="187"/>
      <c r="R599" s="187"/>
      <c r="S599" s="187"/>
      <c r="T599" s="188"/>
      <c r="AT599" s="184" t="s">
        <v>207</v>
      </c>
      <c r="AU599" s="184" t="s">
        <v>82</v>
      </c>
      <c r="AV599" s="182" t="s">
        <v>80</v>
      </c>
      <c r="AW599" s="182" t="s">
        <v>35</v>
      </c>
      <c r="AX599" s="182" t="s">
        <v>72</v>
      </c>
      <c r="AY599" s="184" t="s">
        <v>127</v>
      </c>
    </row>
    <row r="600" s="189" customFormat="true" ht="12" hidden="false" customHeight="false" outlineLevel="0" collapsed="false">
      <c r="B600" s="190"/>
      <c r="D600" s="176" t="s">
        <v>207</v>
      </c>
      <c r="E600" s="191"/>
      <c r="F600" s="192" t="s">
        <v>1372</v>
      </c>
      <c r="H600" s="193" t="n">
        <v>8.08</v>
      </c>
      <c r="L600" s="190"/>
      <c r="M600" s="214"/>
      <c r="N600" s="215"/>
      <c r="O600" s="215"/>
      <c r="P600" s="215"/>
      <c r="Q600" s="215"/>
      <c r="R600" s="215"/>
      <c r="S600" s="215"/>
      <c r="T600" s="216"/>
      <c r="AT600" s="191" t="s">
        <v>207</v>
      </c>
      <c r="AU600" s="191" t="s">
        <v>82</v>
      </c>
      <c r="AV600" s="189" t="s">
        <v>82</v>
      </c>
      <c r="AW600" s="189" t="s">
        <v>35</v>
      </c>
      <c r="AX600" s="189" t="s">
        <v>80</v>
      </c>
      <c r="AY600" s="191" t="s">
        <v>127</v>
      </c>
    </row>
    <row r="601" s="26" customFormat="true" ht="6.9" hidden="false" customHeight="true" outlineLevel="0" collapsed="false">
      <c r="B601" s="48"/>
      <c r="C601" s="49"/>
      <c r="D601" s="49"/>
      <c r="E601" s="49"/>
      <c r="F601" s="49"/>
      <c r="G601" s="49"/>
      <c r="H601" s="49"/>
      <c r="I601" s="49"/>
      <c r="J601" s="49"/>
      <c r="K601" s="49"/>
      <c r="L601" s="27"/>
    </row>
  </sheetData>
  <autoFilter ref="C92:K600"/>
  <mergeCells count="10">
    <mergeCell ref="G1:H1"/>
    <mergeCell ref="L2:V2"/>
    <mergeCell ref="E7:H7"/>
    <mergeCell ref="E9:H9"/>
    <mergeCell ref="E24:H24"/>
    <mergeCell ref="E45:H45"/>
    <mergeCell ref="E47:H47"/>
    <mergeCell ref="J51:J52"/>
    <mergeCell ref="E83:H83"/>
    <mergeCell ref="E85:H85"/>
  </mergeCells>
  <hyperlinks>
    <hyperlink ref="F1" location="C2" display="1) Krycí list soupisu"/>
    <hyperlink ref="G1" location="C54" display="2) Rekapitulace"/>
    <hyperlink ref="J1" location="C92" display="3) Soupis prací"/>
    <hyperlink ref="L1" location="'Rekapitulace stavby'!C2" display="Rekapitulace stavby"/>
  </hyperlinks>
  <printOptions headings="false" gridLines="false" gridLinesSet="true" horizontalCentered="false" verticalCentered="false"/>
  <pageMargins left="0.583333333333333" right="0.583333333333333" top="0.583333333333333" bottom="0.583333333333333" header="0.511805555555555" footer="0"/>
  <pageSetup paperSize="9" scale="100" firstPageNumber="0" fitToWidth="1" fitToHeight="100" pageOrder="downThenOver" orientation="landscap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5.xml><?xml version="1.0" encoding="utf-8"?>
<worksheet xmlns="http://schemas.openxmlformats.org/spreadsheetml/2006/main" xmlns:r="http://schemas.openxmlformats.org/officeDocument/2006/relationships">
  <sheetPr filterMode="false">
    <pageSetUpPr fitToPage="true"/>
  </sheetPr>
  <dimension ref="A1:BR7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J1" activeCellId="0" sqref="J1"/>
    </sheetView>
  </sheetViews>
  <sheetFormatPr defaultRowHeight="12" zeroHeight="false" outlineLevelRow="0" outlineLevelCol="0"/>
  <cols>
    <col collapsed="false" customWidth="true" hidden="false" outlineLevel="0" max="1" min="1" style="0" width="8.28"/>
    <col collapsed="false" customWidth="true" hidden="false" outlineLevel="0" max="2" min="2" style="0" width="1.7"/>
    <col collapsed="false" customWidth="true" hidden="false" outlineLevel="0" max="3" min="3" style="0" width="4.15"/>
    <col collapsed="false" customWidth="true" hidden="false" outlineLevel="0" max="4" min="4" style="0" width="4.28"/>
    <col collapsed="false" customWidth="true" hidden="false" outlineLevel="0" max="5" min="5" style="0" width="17.14"/>
    <col collapsed="false" customWidth="true" hidden="false" outlineLevel="0" max="6" min="6" style="0" width="75"/>
    <col collapsed="false" customWidth="true" hidden="false" outlineLevel="0" max="7" min="7" style="0" width="8.71"/>
    <col collapsed="false" customWidth="true" hidden="false" outlineLevel="0" max="8" min="8" style="0" width="11.14"/>
    <col collapsed="false" customWidth="true" hidden="false" outlineLevel="0" max="9" min="9" style="0" width="12.7"/>
    <col collapsed="false" customWidth="true" hidden="false" outlineLevel="0" max="10" min="10" style="0" width="23.43"/>
    <col collapsed="false" customWidth="true" hidden="false" outlineLevel="0" max="11" min="11" style="0" width="15.42"/>
    <col collapsed="false" customWidth="true" hidden="false" outlineLevel="0" max="12" min="12" style="0" width="8.89"/>
    <col collapsed="false" customWidth="true" hidden="true" outlineLevel="0" max="18" min="13" style="0" width="9.28"/>
    <col collapsed="false" customWidth="true" hidden="true" outlineLevel="0" max="19" min="19" style="0" width="8.14"/>
    <col collapsed="false" customWidth="true" hidden="true" outlineLevel="0" max="20" min="20" style="0" width="29.71"/>
    <col collapsed="false" customWidth="true" hidden="true" outlineLevel="0" max="21" min="21" style="0" width="16.28"/>
    <col collapsed="false" customWidth="true" hidden="false" outlineLevel="0" max="22" min="22" style="0" width="12.29"/>
    <col collapsed="false" customWidth="true" hidden="false" outlineLevel="0" max="23" min="23" style="0" width="16.28"/>
    <col collapsed="false" customWidth="true" hidden="false" outlineLevel="0" max="24" min="24" style="0" width="12.29"/>
    <col collapsed="false" customWidth="true" hidden="false" outlineLevel="0" max="25" min="25" style="0" width="15.01"/>
    <col collapsed="false" customWidth="true" hidden="false" outlineLevel="0" max="26" min="26" style="0" width="11"/>
    <col collapsed="false" customWidth="true" hidden="false" outlineLevel="0" max="27" min="27" style="0" width="15.01"/>
    <col collapsed="false" customWidth="true" hidden="false" outlineLevel="0" max="28" min="28" style="0" width="16.28"/>
    <col collapsed="false" customWidth="true" hidden="false" outlineLevel="0" max="29" min="29" style="0" width="11"/>
    <col collapsed="false" customWidth="true" hidden="false" outlineLevel="0" max="30" min="30" style="0" width="15.01"/>
    <col collapsed="false" customWidth="true" hidden="false" outlineLevel="0" max="31" min="31" style="0" width="16.28"/>
    <col collapsed="false" customWidth="true" hidden="false" outlineLevel="0" max="43" min="32" style="0" width="8.89"/>
    <col collapsed="false" customWidth="true" hidden="true" outlineLevel="0" max="65" min="44" style="0" width="9.28"/>
    <col collapsed="false" customWidth="true" hidden="false" outlineLevel="0" max="1025" min="66" style="0" width="8.89"/>
  </cols>
  <sheetData>
    <row r="1" customFormat="false" ht="21.75" hidden="false" customHeight="true" outlineLevel="0" collapsed="false">
      <c r="A1" s="104"/>
      <c r="B1" s="2"/>
      <c r="C1" s="2"/>
      <c r="D1" s="3" t="s">
        <v>1</v>
      </c>
      <c r="E1" s="2"/>
      <c r="F1" s="105" t="s">
        <v>93</v>
      </c>
      <c r="G1" s="105" t="s">
        <v>94</v>
      </c>
      <c r="H1" s="105"/>
      <c r="I1" s="2"/>
      <c r="J1" s="105" t="s">
        <v>95</v>
      </c>
      <c r="K1" s="3" t="s">
        <v>96</v>
      </c>
      <c r="L1" s="105" t="s">
        <v>97</v>
      </c>
      <c r="M1" s="105"/>
      <c r="N1" s="105"/>
      <c r="O1" s="105"/>
      <c r="P1" s="105"/>
      <c r="Q1" s="105"/>
      <c r="R1" s="105"/>
      <c r="S1" s="105"/>
      <c r="T1" s="105"/>
      <c r="U1" s="5"/>
      <c r="V1" s="5"/>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row>
    <row r="2" customFormat="false" ht="36.9" hidden="false" customHeight="true" outlineLevel="0" collapsed="false">
      <c r="L2" s="9" t="s">
        <v>7</v>
      </c>
      <c r="M2" s="9"/>
      <c r="N2" s="9"/>
      <c r="O2" s="9"/>
      <c r="P2" s="9"/>
      <c r="Q2" s="9"/>
      <c r="R2" s="9"/>
      <c r="S2" s="9"/>
      <c r="T2" s="9"/>
      <c r="U2" s="9"/>
      <c r="V2" s="9"/>
      <c r="AT2" s="10" t="s">
        <v>92</v>
      </c>
    </row>
    <row r="3" customFormat="false" ht="6.9" hidden="false" customHeight="true" outlineLevel="0" collapsed="false">
      <c r="B3" s="11"/>
      <c r="C3" s="12"/>
      <c r="D3" s="12"/>
      <c r="E3" s="12"/>
      <c r="F3" s="12"/>
      <c r="G3" s="12"/>
      <c r="H3" s="12"/>
      <c r="I3" s="12"/>
      <c r="J3" s="12"/>
      <c r="K3" s="13"/>
      <c r="AT3" s="10" t="s">
        <v>82</v>
      </c>
    </row>
    <row r="4" customFormat="false" ht="36.9" hidden="false" customHeight="true" outlineLevel="0" collapsed="false">
      <c r="B4" s="14"/>
      <c r="C4" s="15"/>
      <c r="D4" s="16" t="s">
        <v>98</v>
      </c>
      <c r="E4" s="15"/>
      <c r="F4" s="15"/>
      <c r="G4" s="15"/>
      <c r="H4" s="15"/>
      <c r="I4" s="15"/>
      <c r="J4" s="15"/>
      <c r="K4" s="17"/>
      <c r="M4" s="18" t="s">
        <v>12</v>
      </c>
      <c r="AT4" s="10" t="s">
        <v>5</v>
      </c>
    </row>
    <row r="5" customFormat="false" ht="6.9" hidden="false" customHeight="true" outlineLevel="0" collapsed="false">
      <c r="B5" s="14"/>
      <c r="C5" s="15"/>
      <c r="D5" s="15"/>
      <c r="E5" s="15"/>
      <c r="F5" s="15"/>
      <c r="G5" s="15"/>
      <c r="H5" s="15"/>
      <c r="I5" s="15"/>
      <c r="J5" s="15"/>
      <c r="K5" s="17"/>
    </row>
    <row r="6" customFormat="false" ht="13.2" hidden="false" customHeight="false" outlineLevel="0" collapsed="false">
      <c r="B6" s="14"/>
      <c r="C6" s="15"/>
      <c r="D6" s="23" t="s">
        <v>16</v>
      </c>
      <c r="E6" s="15"/>
      <c r="F6" s="15"/>
      <c r="G6" s="15"/>
      <c r="H6" s="15"/>
      <c r="I6" s="15"/>
      <c r="J6" s="15"/>
      <c r="K6" s="17"/>
    </row>
    <row r="7" customFormat="false" ht="16.5" hidden="false" customHeight="true" outlineLevel="0" collapsed="false">
      <c r="B7" s="14"/>
      <c r="C7" s="15"/>
      <c r="D7" s="15"/>
      <c r="E7" s="106" t="str">
        <f aca="false">'Rekapitulace stavby'!K6</f>
        <v>Kutná Hora - Obnova krovu a střešního pláště budovy Hrádku čp.28, Barborská ulice</v>
      </c>
      <c r="F7" s="106"/>
      <c r="G7" s="106"/>
      <c r="H7" s="106"/>
      <c r="I7" s="15"/>
      <c r="J7" s="15"/>
      <c r="K7" s="17"/>
    </row>
    <row r="8" s="26" customFormat="true" ht="13.2" hidden="false" customHeight="false" outlineLevel="0" collapsed="false">
      <c r="B8" s="27"/>
      <c r="C8" s="28"/>
      <c r="D8" s="23" t="s">
        <v>99</v>
      </c>
      <c r="E8" s="28"/>
      <c r="F8" s="28"/>
      <c r="G8" s="28"/>
      <c r="H8" s="28"/>
      <c r="I8" s="28"/>
      <c r="J8" s="28"/>
      <c r="K8" s="32"/>
    </row>
    <row r="9" s="26" customFormat="true" ht="36.9" hidden="false" customHeight="true" outlineLevel="0" collapsed="false">
      <c r="B9" s="27"/>
      <c r="C9" s="28"/>
      <c r="D9" s="28"/>
      <c r="E9" s="60" t="s">
        <v>1373</v>
      </c>
      <c r="F9" s="60"/>
      <c r="G9" s="60"/>
      <c r="H9" s="60"/>
      <c r="I9" s="28"/>
      <c r="J9" s="28"/>
      <c r="K9" s="32"/>
    </row>
    <row r="10" s="26" customFormat="true" ht="12" hidden="false" customHeight="false" outlineLevel="0" collapsed="false">
      <c r="B10" s="27"/>
      <c r="C10" s="28"/>
      <c r="D10" s="28"/>
      <c r="E10" s="28"/>
      <c r="F10" s="28"/>
      <c r="G10" s="28"/>
      <c r="H10" s="28"/>
      <c r="I10" s="28"/>
      <c r="J10" s="28"/>
      <c r="K10" s="32"/>
    </row>
    <row r="11" s="26" customFormat="true" ht="14.4" hidden="false" customHeight="true" outlineLevel="0" collapsed="false">
      <c r="B11" s="27"/>
      <c r="C11" s="28"/>
      <c r="D11" s="23" t="s">
        <v>18</v>
      </c>
      <c r="E11" s="28"/>
      <c r="F11" s="20"/>
      <c r="G11" s="28"/>
      <c r="H11" s="28"/>
      <c r="I11" s="23" t="s">
        <v>19</v>
      </c>
      <c r="J11" s="20"/>
      <c r="K11" s="32"/>
    </row>
    <row r="12" s="26" customFormat="true" ht="14.4" hidden="false" customHeight="true" outlineLevel="0" collapsed="false">
      <c r="B12" s="27"/>
      <c r="C12" s="28"/>
      <c r="D12" s="23" t="s">
        <v>20</v>
      </c>
      <c r="E12" s="28"/>
      <c r="F12" s="20" t="s">
        <v>21</v>
      </c>
      <c r="G12" s="28"/>
      <c r="H12" s="28"/>
      <c r="I12" s="23" t="s">
        <v>22</v>
      </c>
      <c r="J12" s="62" t="str">
        <f aca="false">'Rekapitulace stavby'!AN8</f>
        <v>29. 6. 2017</v>
      </c>
      <c r="K12" s="32"/>
    </row>
    <row r="13" s="26" customFormat="true" ht="10.95" hidden="false" customHeight="true" outlineLevel="0" collapsed="false">
      <c r="B13" s="27"/>
      <c r="C13" s="28"/>
      <c r="D13" s="28"/>
      <c r="E13" s="28"/>
      <c r="F13" s="28"/>
      <c r="G13" s="28"/>
      <c r="H13" s="28"/>
      <c r="I13" s="28"/>
      <c r="J13" s="28"/>
      <c r="K13" s="32"/>
    </row>
    <row r="14" s="26" customFormat="true" ht="14.4" hidden="false" customHeight="true" outlineLevel="0" collapsed="false">
      <c r="B14" s="27"/>
      <c r="C14" s="28"/>
      <c r="D14" s="23" t="s">
        <v>24</v>
      </c>
      <c r="E14" s="28"/>
      <c r="F14" s="28"/>
      <c r="G14" s="28"/>
      <c r="H14" s="28"/>
      <c r="I14" s="23" t="s">
        <v>25</v>
      </c>
      <c r="J14" s="20" t="s">
        <v>26</v>
      </c>
      <c r="K14" s="32"/>
    </row>
    <row r="15" s="26" customFormat="true" ht="18" hidden="false" customHeight="true" outlineLevel="0" collapsed="false">
      <c r="B15" s="27"/>
      <c r="C15" s="28"/>
      <c r="D15" s="28"/>
      <c r="E15" s="20" t="s">
        <v>27</v>
      </c>
      <c r="F15" s="28"/>
      <c r="G15" s="28"/>
      <c r="H15" s="28"/>
      <c r="I15" s="23" t="s">
        <v>28</v>
      </c>
      <c r="J15" s="20"/>
      <c r="K15" s="32"/>
    </row>
    <row r="16" s="26" customFormat="true" ht="6.9" hidden="false" customHeight="true" outlineLevel="0" collapsed="false">
      <c r="B16" s="27"/>
      <c r="C16" s="28"/>
      <c r="D16" s="28"/>
      <c r="E16" s="28"/>
      <c r="F16" s="28"/>
      <c r="G16" s="28"/>
      <c r="H16" s="28"/>
      <c r="I16" s="28"/>
      <c r="J16" s="28"/>
      <c r="K16" s="32"/>
    </row>
    <row r="17" s="26" customFormat="true" ht="14.4" hidden="false" customHeight="true" outlineLevel="0" collapsed="false">
      <c r="B17" s="27"/>
      <c r="C17" s="28"/>
      <c r="D17" s="23" t="s">
        <v>29</v>
      </c>
      <c r="E17" s="28"/>
      <c r="F17" s="28"/>
      <c r="G17" s="28"/>
      <c r="H17" s="28"/>
      <c r="I17" s="23" t="s">
        <v>25</v>
      </c>
      <c r="J17" s="20" t="str">
        <f aca="false">IF('Rekapitulace stavby'!AN13="Vyplň údaj","",IF('Rekapitulace stavby'!AN13="","",'Rekapitulace stavby'!AN13))</f>
        <v/>
      </c>
      <c r="K17" s="32"/>
    </row>
    <row r="18" s="26" customFormat="true" ht="18" hidden="false" customHeight="true" outlineLevel="0" collapsed="false">
      <c r="B18" s="27"/>
      <c r="C18" s="28"/>
      <c r="D18" s="28"/>
      <c r="E18" s="20" t="str">
        <f aca="false">IF('Rekapitulace stavby'!E14="Vyplň údaj","",IF('Rekapitulace stavby'!E14="","",'Rekapitulace stavby'!E14))</f>
        <v> </v>
      </c>
      <c r="F18" s="28"/>
      <c r="G18" s="28"/>
      <c r="H18" s="28"/>
      <c r="I18" s="23" t="s">
        <v>28</v>
      </c>
      <c r="J18" s="20" t="str">
        <f aca="false">IF('Rekapitulace stavby'!AN14="Vyplň údaj","",IF('Rekapitulace stavby'!AN14="","",'Rekapitulace stavby'!AN14))</f>
        <v/>
      </c>
      <c r="K18" s="32"/>
    </row>
    <row r="19" s="26" customFormat="true" ht="6.9" hidden="false" customHeight="true" outlineLevel="0" collapsed="false">
      <c r="B19" s="27"/>
      <c r="C19" s="28"/>
      <c r="D19" s="28"/>
      <c r="E19" s="28"/>
      <c r="F19" s="28"/>
      <c r="G19" s="28"/>
      <c r="H19" s="28"/>
      <c r="I19" s="28"/>
      <c r="J19" s="28"/>
      <c r="K19" s="32"/>
    </row>
    <row r="20" s="26" customFormat="true" ht="14.4" hidden="false" customHeight="true" outlineLevel="0" collapsed="false">
      <c r="B20" s="27"/>
      <c r="C20" s="28"/>
      <c r="D20" s="23" t="s">
        <v>31</v>
      </c>
      <c r="E20" s="28"/>
      <c r="F20" s="28"/>
      <c r="G20" s="28"/>
      <c r="H20" s="28"/>
      <c r="I20" s="23" t="s">
        <v>25</v>
      </c>
      <c r="J20" s="20" t="s">
        <v>178</v>
      </c>
      <c r="K20" s="32"/>
    </row>
    <row r="21" s="26" customFormat="true" ht="18" hidden="false" customHeight="true" outlineLevel="0" collapsed="false">
      <c r="B21" s="27"/>
      <c r="C21" s="28"/>
      <c r="D21" s="28"/>
      <c r="E21" s="20" t="s">
        <v>33</v>
      </c>
      <c r="F21" s="28"/>
      <c r="G21" s="28"/>
      <c r="H21" s="28"/>
      <c r="I21" s="23" t="s">
        <v>28</v>
      </c>
      <c r="J21" s="20" t="s">
        <v>179</v>
      </c>
      <c r="K21" s="32"/>
    </row>
    <row r="22" s="26" customFormat="true" ht="6.9" hidden="false" customHeight="true" outlineLevel="0" collapsed="false">
      <c r="B22" s="27"/>
      <c r="C22" s="28"/>
      <c r="D22" s="28"/>
      <c r="E22" s="28"/>
      <c r="F22" s="28"/>
      <c r="G22" s="28"/>
      <c r="H22" s="28"/>
      <c r="I22" s="28"/>
      <c r="J22" s="28"/>
      <c r="K22" s="32"/>
    </row>
    <row r="23" s="26" customFormat="true" ht="14.4" hidden="false" customHeight="true" outlineLevel="0" collapsed="false">
      <c r="B23" s="27"/>
      <c r="C23" s="28"/>
      <c r="D23" s="23" t="s">
        <v>36</v>
      </c>
      <c r="E23" s="28"/>
      <c r="F23" s="28"/>
      <c r="G23" s="28"/>
      <c r="H23" s="28"/>
      <c r="I23" s="28"/>
      <c r="J23" s="28"/>
      <c r="K23" s="32"/>
    </row>
    <row r="24" s="107" customFormat="true" ht="16.5" hidden="false" customHeight="true" outlineLevel="0" collapsed="false">
      <c r="B24" s="108"/>
      <c r="C24" s="109"/>
      <c r="D24" s="109"/>
      <c r="E24" s="24"/>
      <c r="F24" s="24"/>
      <c r="G24" s="24"/>
      <c r="H24" s="24"/>
      <c r="I24" s="109"/>
      <c r="J24" s="109"/>
      <c r="K24" s="110"/>
    </row>
    <row r="25" s="26" customFormat="true" ht="6.9" hidden="false" customHeight="true" outlineLevel="0" collapsed="false">
      <c r="B25" s="27"/>
      <c r="C25" s="28"/>
      <c r="D25" s="28"/>
      <c r="E25" s="28"/>
      <c r="F25" s="28"/>
      <c r="G25" s="28"/>
      <c r="H25" s="28"/>
      <c r="I25" s="28"/>
      <c r="J25" s="28"/>
      <c r="K25" s="32"/>
    </row>
    <row r="26" s="26" customFormat="true" ht="6.9" hidden="false" customHeight="true" outlineLevel="0" collapsed="false">
      <c r="B26" s="27"/>
      <c r="C26" s="28"/>
      <c r="D26" s="65"/>
      <c r="E26" s="65"/>
      <c r="F26" s="65"/>
      <c r="G26" s="65"/>
      <c r="H26" s="65"/>
      <c r="I26" s="65"/>
      <c r="J26" s="65"/>
      <c r="K26" s="111"/>
    </row>
    <row r="27" s="26" customFormat="true" ht="25.35" hidden="false" customHeight="true" outlineLevel="0" collapsed="false">
      <c r="B27" s="27"/>
      <c r="C27" s="28"/>
      <c r="D27" s="112" t="s">
        <v>38</v>
      </c>
      <c r="E27" s="28"/>
      <c r="F27" s="28"/>
      <c r="G27" s="28"/>
      <c r="H27" s="28"/>
      <c r="I27" s="28"/>
      <c r="J27" s="80" t="n">
        <f aca="false">ROUND(J92,2)</f>
        <v>0</v>
      </c>
      <c r="K27" s="32"/>
    </row>
    <row r="28" s="26" customFormat="true" ht="6.9" hidden="false" customHeight="true" outlineLevel="0" collapsed="false">
      <c r="B28" s="27"/>
      <c r="C28" s="28"/>
      <c r="D28" s="65"/>
      <c r="E28" s="65"/>
      <c r="F28" s="65"/>
      <c r="G28" s="65"/>
      <c r="H28" s="65"/>
      <c r="I28" s="65"/>
      <c r="J28" s="65"/>
      <c r="K28" s="111"/>
    </row>
    <row r="29" s="26" customFormat="true" ht="14.4" hidden="false" customHeight="true" outlineLevel="0" collapsed="false">
      <c r="B29" s="27"/>
      <c r="C29" s="28"/>
      <c r="D29" s="28"/>
      <c r="E29" s="28"/>
      <c r="F29" s="33" t="s">
        <v>40</v>
      </c>
      <c r="G29" s="28"/>
      <c r="H29" s="28"/>
      <c r="I29" s="33" t="s">
        <v>39</v>
      </c>
      <c r="J29" s="33" t="s">
        <v>41</v>
      </c>
      <c r="K29" s="32"/>
    </row>
    <row r="30" s="26" customFormat="true" ht="14.4" hidden="false" customHeight="true" outlineLevel="0" collapsed="false">
      <c r="B30" s="27"/>
      <c r="C30" s="28"/>
      <c r="D30" s="37" t="s">
        <v>42</v>
      </c>
      <c r="E30" s="37" t="s">
        <v>43</v>
      </c>
      <c r="F30" s="113" t="n">
        <f aca="false">ROUND(SUM(BE92:BE738), 2)</f>
        <v>0</v>
      </c>
      <c r="G30" s="28"/>
      <c r="H30" s="28"/>
      <c r="I30" s="114" t="n">
        <v>0.21</v>
      </c>
      <c r="J30" s="113" t="n">
        <f aca="false">ROUND(ROUND((SUM(BE92:BE738)), 2)*I30, 2)</f>
        <v>0</v>
      </c>
      <c r="K30" s="32"/>
    </row>
    <row r="31" s="26" customFormat="true" ht="14.4" hidden="false" customHeight="true" outlineLevel="0" collapsed="false">
      <c r="B31" s="27"/>
      <c r="C31" s="28"/>
      <c r="D31" s="28"/>
      <c r="E31" s="37" t="s">
        <v>44</v>
      </c>
      <c r="F31" s="113" t="n">
        <f aca="false">ROUND(SUM(BF92:BF738), 2)</f>
        <v>0</v>
      </c>
      <c r="G31" s="28"/>
      <c r="H31" s="28"/>
      <c r="I31" s="114" t="n">
        <v>0.15</v>
      </c>
      <c r="J31" s="113" t="n">
        <f aca="false">ROUND(ROUND((SUM(BF92:BF738)), 2)*I31, 2)</f>
        <v>0</v>
      </c>
      <c r="K31" s="32"/>
    </row>
    <row r="32" s="26" customFormat="true" ht="14.4" hidden="true" customHeight="true" outlineLevel="0" collapsed="false">
      <c r="B32" s="27"/>
      <c r="C32" s="28"/>
      <c r="D32" s="28"/>
      <c r="E32" s="37" t="s">
        <v>45</v>
      </c>
      <c r="F32" s="113" t="n">
        <f aca="false">ROUND(SUM(BG92:BG738), 2)</f>
        <v>0</v>
      </c>
      <c r="G32" s="28"/>
      <c r="H32" s="28"/>
      <c r="I32" s="114" t="n">
        <v>0.21</v>
      </c>
      <c r="J32" s="113" t="n">
        <v>0</v>
      </c>
      <c r="K32" s="32"/>
    </row>
    <row r="33" s="26" customFormat="true" ht="14.4" hidden="true" customHeight="true" outlineLevel="0" collapsed="false">
      <c r="B33" s="27"/>
      <c r="C33" s="28"/>
      <c r="D33" s="28"/>
      <c r="E33" s="37" t="s">
        <v>46</v>
      </c>
      <c r="F33" s="113" t="n">
        <f aca="false">ROUND(SUM(BH92:BH738), 2)</f>
        <v>0</v>
      </c>
      <c r="G33" s="28"/>
      <c r="H33" s="28"/>
      <c r="I33" s="114" t="n">
        <v>0.15</v>
      </c>
      <c r="J33" s="113" t="n">
        <v>0</v>
      </c>
      <c r="K33" s="32"/>
    </row>
    <row r="34" s="26" customFormat="true" ht="14.4" hidden="true" customHeight="true" outlineLevel="0" collapsed="false">
      <c r="B34" s="27"/>
      <c r="C34" s="28"/>
      <c r="D34" s="28"/>
      <c r="E34" s="37" t="s">
        <v>47</v>
      </c>
      <c r="F34" s="113" t="n">
        <f aca="false">ROUND(SUM(BI92:BI738), 2)</f>
        <v>0</v>
      </c>
      <c r="G34" s="28"/>
      <c r="H34" s="28"/>
      <c r="I34" s="114" t="n">
        <v>0</v>
      </c>
      <c r="J34" s="113" t="n">
        <v>0</v>
      </c>
      <c r="K34" s="32"/>
    </row>
    <row r="35" s="26" customFormat="true" ht="6.9" hidden="false" customHeight="true" outlineLevel="0" collapsed="false">
      <c r="B35" s="27"/>
      <c r="C35" s="28"/>
      <c r="D35" s="28"/>
      <c r="E35" s="28"/>
      <c r="F35" s="28"/>
      <c r="G35" s="28"/>
      <c r="H35" s="28"/>
      <c r="I35" s="28"/>
      <c r="J35" s="28"/>
      <c r="K35" s="32"/>
    </row>
    <row r="36" s="26" customFormat="true" ht="25.35" hidden="false" customHeight="true" outlineLevel="0" collapsed="false">
      <c r="B36" s="27"/>
      <c r="C36" s="115"/>
      <c r="D36" s="116" t="s">
        <v>48</v>
      </c>
      <c r="E36" s="69"/>
      <c r="F36" s="69"/>
      <c r="G36" s="117" t="s">
        <v>49</v>
      </c>
      <c r="H36" s="118" t="s">
        <v>50</v>
      </c>
      <c r="I36" s="69"/>
      <c r="J36" s="119" t="n">
        <f aca="false">SUM(J27:J34)</f>
        <v>0</v>
      </c>
      <c r="K36" s="120"/>
    </row>
    <row r="37" s="26" customFormat="true" ht="14.4" hidden="false" customHeight="true" outlineLevel="0" collapsed="false">
      <c r="B37" s="48"/>
      <c r="C37" s="49"/>
      <c r="D37" s="49"/>
      <c r="E37" s="49"/>
      <c r="F37" s="49"/>
      <c r="G37" s="49"/>
      <c r="H37" s="49"/>
      <c r="I37" s="49"/>
      <c r="J37" s="49"/>
      <c r="K37" s="50"/>
    </row>
    <row r="41" s="26" customFormat="true" ht="6.9" hidden="false" customHeight="true" outlineLevel="0" collapsed="false">
      <c r="B41" s="51"/>
      <c r="C41" s="52"/>
      <c r="D41" s="52"/>
      <c r="E41" s="52"/>
      <c r="F41" s="52"/>
      <c r="G41" s="52"/>
      <c r="H41" s="52"/>
      <c r="I41" s="52"/>
      <c r="J41" s="52"/>
      <c r="K41" s="121"/>
    </row>
    <row r="42" s="26" customFormat="true" ht="36.9" hidden="false" customHeight="true" outlineLevel="0" collapsed="false">
      <c r="B42" s="27"/>
      <c r="C42" s="16" t="s">
        <v>101</v>
      </c>
      <c r="D42" s="28"/>
      <c r="E42" s="28"/>
      <c r="F42" s="28"/>
      <c r="G42" s="28"/>
      <c r="H42" s="28"/>
      <c r="I42" s="28"/>
      <c r="J42" s="28"/>
      <c r="K42" s="32"/>
    </row>
    <row r="43" s="26" customFormat="true" ht="6.9" hidden="false" customHeight="true" outlineLevel="0" collapsed="false">
      <c r="B43" s="27"/>
      <c r="C43" s="28"/>
      <c r="D43" s="28"/>
      <c r="E43" s="28"/>
      <c r="F43" s="28"/>
      <c r="G43" s="28"/>
      <c r="H43" s="28"/>
      <c r="I43" s="28"/>
      <c r="J43" s="28"/>
      <c r="K43" s="32"/>
    </row>
    <row r="44" s="26" customFormat="true" ht="14.4" hidden="false" customHeight="true" outlineLevel="0" collapsed="false">
      <c r="B44" s="27"/>
      <c r="C44" s="23" t="s">
        <v>16</v>
      </c>
      <c r="D44" s="28"/>
      <c r="E44" s="28"/>
      <c r="F44" s="28"/>
      <c r="G44" s="28"/>
      <c r="H44" s="28"/>
      <c r="I44" s="28"/>
      <c r="J44" s="28"/>
      <c r="K44" s="32"/>
    </row>
    <row r="45" s="26" customFormat="true" ht="16.5" hidden="false" customHeight="true" outlineLevel="0" collapsed="false">
      <c r="B45" s="27"/>
      <c r="C45" s="28"/>
      <c r="D45" s="28"/>
      <c r="E45" s="106" t="str">
        <f aca="false">E7</f>
        <v>Kutná Hora - Obnova krovu a střešního pláště budovy Hrádku čp.28, Barborská ulice</v>
      </c>
      <c r="F45" s="106"/>
      <c r="G45" s="106"/>
      <c r="H45" s="106"/>
      <c r="I45" s="28"/>
      <c r="J45" s="28"/>
      <c r="K45" s="32"/>
    </row>
    <row r="46" s="26" customFormat="true" ht="14.4" hidden="false" customHeight="true" outlineLevel="0" collapsed="false">
      <c r="B46" s="27"/>
      <c r="C46" s="23" t="s">
        <v>99</v>
      </c>
      <c r="D46" s="28"/>
      <c r="E46" s="28"/>
      <c r="F46" s="28"/>
      <c r="G46" s="28"/>
      <c r="H46" s="28"/>
      <c r="I46" s="28"/>
      <c r="J46" s="28"/>
      <c r="K46" s="32"/>
    </row>
    <row r="47" s="26" customFormat="true" ht="17.25" hidden="false" customHeight="true" outlineLevel="0" collapsed="false">
      <c r="B47" s="27"/>
      <c r="C47" s="28"/>
      <c r="D47" s="28"/>
      <c r="E47" s="60" t="str">
        <f aca="false">E9</f>
        <v>03 - 3.etapa - SZ křídlo, SV křídlo</v>
      </c>
      <c r="F47" s="60"/>
      <c r="G47" s="60"/>
      <c r="H47" s="60"/>
      <c r="I47" s="28"/>
      <c r="J47" s="28"/>
      <c r="K47" s="32"/>
    </row>
    <row r="48" s="26" customFormat="true" ht="6.9" hidden="false" customHeight="true" outlineLevel="0" collapsed="false">
      <c r="B48" s="27"/>
      <c r="C48" s="28"/>
      <c r="D48" s="28"/>
      <c r="E48" s="28"/>
      <c r="F48" s="28"/>
      <c r="G48" s="28"/>
      <c r="H48" s="28"/>
      <c r="I48" s="28"/>
      <c r="J48" s="28"/>
      <c r="K48" s="32"/>
    </row>
    <row r="49" s="26" customFormat="true" ht="18" hidden="false" customHeight="true" outlineLevel="0" collapsed="false">
      <c r="B49" s="27"/>
      <c r="C49" s="23" t="s">
        <v>20</v>
      </c>
      <c r="D49" s="28"/>
      <c r="E49" s="28"/>
      <c r="F49" s="20" t="str">
        <f aca="false">F12</f>
        <v>Kutná Hora</v>
      </c>
      <c r="G49" s="28"/>
      <c r="H49" s="28"/>
      <c r="I49" s="23" t="s">
        <v>22</v>
      </c>
      <c r="J49" s="62" t="str">
        <f aca="false">IF(J12="","",J12)</f>
        <v>29. 6. 2017</v>
      </c>
      <c r="K49" s="32"/>
    </row>
    <row r="50" s="26" customFormat="true" ht="6.9" hidden="false" customHeight="true" outlineLevel="0" collapsed="false">
      <c r="B50" s="27"/>
      <c r="C50" s="28"/>
      <c r="D50" s="28"/>
      <c r="E50" s="28"/>
      <c r="F50" s="28"/>
      <c r="G50" s="28"/>
      <c r="H50" s="28"/>
      <c r="I50" s="28"/>
      <c r="J50" s="28"/>
      <c r="K50" s="32"/>
    </row>
    <row r="51" s="26" customFormat="true" ht="13.2" hidden="false" customHeight="false" outlineLevel="0" collapsed="false">
      <c r="B51" s="27"/>
      <c r="C51" s="23" t="s">
        <v>24</v>
      </c>
      <c r="D51" s="28"/>
      <c r="E51" s="28"/>
      <c r="F51" s="20" t="str">
        <f aca="false">E15</f>
        <v>Město Kutná Hora, Havlíčkovo nám. 552/1 </v>
      </c>
      <c r="G51" s="28"/>
      <c r="H51" s="28"/>
      <c r="I51" s="23" t="s">
        <v>31</v>
      </c>
      <c r="J51" s="24" t="str">
        <f aca="false">E21</f>
        <v>Ing.Vít Mlázovský, Jánský vršek 4/310 11 800 Praha</v>
      </c>
      <c r="K51" s="32"/>
    </row>
    <row r="52" s="26" customFormat="true" ht="14.4" hidden="false" customHeight="true" outlineLevel="0" collapsed="false">
      <c r="B52" s="27"/>
      <c r="C52" s="23" t="s">
        <v>29</v>
      </c>
      <c r="D52" s="28"/>
      <c r="E52" s="28"/>
      <c r="F52" s="20" t="str">
        <f aca="false">IF(E18="","",E18)</f>
        <v> </v>
      </c>
      <c r="G52" s="28"/>
      <c r="H52" s="28"/>
      <c r="I52" s="28"/>
      <c r="J52" s="24"/>
      <c r="K52" s="32"/>
    </row>
    <row r="53" s="26" customFormat="true" ht="10.35" hidden="false" customHeight="true" outlineLevel="0" collapsed="false">
      <c r="B53" s="27"/>
      <c r="C53" s="28"/>
      <c r="D53" s="28"/>
      <c r="E53" s="28"/>
      <c r="F53" s="28"/>
      <c r="G53" s="28"/>
      <c r="H53" s="28"/>
      <c r="I53" s="28"/>
      <c r="J53" s="28"/>
      <c r="K53" s="32"/>
    </row>
    <row r="54" s="26" customFormat="true" ht="29.25" hidden="false" customHeight="true" outlineLevel="0" collapsed="false">
      <c r="B54" s="27"/>
      <c r="C54" s="122" t="s">
        <v>102</v>
      </c>
      <c r="D54" s="115"/>
      <c r="E54" s="115"/>
      <c r="F54" s="115"/>
      <c r="G54" s="115"/>
      <c r="H54" s="115"/>
      <c r="I54" s="115"/>
      <c r="J54" s="123" t="s">
        <v>103</v>
      </c>
      <c r="K54" s="124"/>
    </row>
    <row r="55" s="26" customFormat="true" ht="10.35" hidden="false" customHeight="true" outlineLevel="0" collapsed="false">
      <c r="B55" s="27"/>
      <c r="C55" s="28"/>
      <c r="D55" s="28"/>
      <c r="E55" s="28"/>
      <c r="F55" s="28"/>
      <c r="G55" s="28"/>
      <c r="H55" s="28"/>
      <c r="I55" s="28"/>
      <c r="J55" s="28"/>
      <c r="K55" s="32"/>
    </row>
    <row r="56" s="26" customFormat="true" ht="29.25" hidden="false" customHeight="true" outlineLevel="0" collapsed="false">
      <c r="B56" s="27"/>
      <c r="C56" s="125" t="s">
        <v>104</v>
      </c>
      <c r="D56" s="28"/>
      <c r="E56" s="28"/>
      <c r="F56" s="28"/>
      <c r="G56" s="28"/>
      <c r="H56" s="28"/>
      <c r="I56" s="28"/>
      <c r="J56" s="80" t="n">
        <f aca="false">J92</f>
        <v>0</v>
      </c>
      <c r="K56" s="32"/>
      <c r="AU56" s="10" t="s">
        <v>105</v>
      </c>
    </row>
    <row r="57" s="126" customFormat="true" ht="24.9" hidden="false" customHeight="true" outlineLevel="0" collapsed="false">
      <c r="B57" s="127"/>
      <c r="C57" s="128"/>
      <c r="D57" s="129" t="s">
        <v>180</v>
      </c>
      <c r="E57" s="130"/>
      <c r="F57" s="130"/>
      <c r="G57" s="130"/>
      <c r="H57" s="130"/>
      <c r="I57" s="130"/>
      <c r="J57" s="131" t="n">
        <f aca="false">J93</f>
        <v>0</v>
      </c>
      <c r="K57" s="132"/>
    </row>
    <row r="58" s="133" customFormat="true" ht="19.95" hidden="false" customHeight="true" outlineLevel="0" collapsed="false">
      <c r="B58" s="134"/>
      <c r="C58" s="135"/>
      <c r="D58" s="136" t="s">
        <v>182</v>
      </c>
      <c r="E58" s="137"/>
      <c r="F58" s="137"/>
      <c r="G58" s="137"/>
      <c r="H58" s="137"/>
      <c r="I58" s="137"/>
      <c r="J58" s="138" t="n">
        <f aca="false">J94</f>
        <v>0</v>
      </c>
      <c r="K58" s="139"/>
    </row>
    <row r="59" s="133" customFormat="true" ht="19.95" hidden="false" customHeight="true" outlineLevel="0" collapsed="false">
      <c r="B59" s="134"/>
      <c r="C59" s="135"/>
      <c r="D59" s="136" t="s">
        <v>183</v>
      </c>
      <c r="E59" s="137"/>
      <c r="F59" s="137"/>
      <c r="G59" s="137"/>
      <c r="H59" s="137"/>
      <c r="I59" s="137"/>
      <c r="J59" s="138" t="n">
        <f aca="false">J110</f>
        <v>0</v>
      </c>
      <c r="K59" s="139"/>
    </row>
    <row r="60" s="133" customFormat="true" ht="19.95" hidden="false" customHeight="true" outlineLevel="0" collapsed="false">
      <c r="B60" s="134"/>
      <c r="C60" s="135"/>
      <c r="D60" s="136" t="s">
        <v>184</v>
      </c>
      <c r="E60" s="137"/>
      <c r="F60" s="137"/>
      <c r="G60" s="137"/>
      <c r="H60" s="137"/>
      <c r="I60" s="137"/>
      <c r="J60" s="138" t="n">
        <f aca="false">J123</f>
        <v>0</v>
      </c>
      <c r="K60" s="139"/>
    </row>
    <row r="61" s="133" customFormat="true" ht="19.95" hidden="false" customHeight="true" outlineLevel="0" collapsed="false">
      <c r="B61" s="134"/>
      <c r="C61" s="135"/>
      <c r="D61" s="136" t="s">
        <v>186</v>
      </c>
      <c r="E61" s="137"/>
      <c r="F61" s="137"/>
      <c r="G61" s="137"/>
      <c r="H61" s="137"/>
      <c r="I61" s="137"/>
      <c r="J61" s="138" t="n">
        <f aca="false">J147</f>
        <v>0</v>
      </c>
      <c r="K61" s="139"/>
    </row>
    <row r="62" s="133" customFormat="true" ht="19.95" hidden="false" customHeight="true" outlineLevel="0" collapsed="false">
      <c r="B62" s="134"/>
      <c r="C62" s="135"/>
      <c r="D62" s="136" t="s">
        <v>187</v>
      </c>
      <c r="E62" s="137"/>
      <c r="F62" s="137"/>
      <c r="G62" s="137"/>
      <c r="H62" s="137"/>
      <c r="I62" s="137"/>
      <c r="J62" s="138" t="n">
        <f aca="false">J227</f>
        <v>0</v>
      </c>
      <c r="K62" s="139"/>
    </row>
    <row r="63" s="133" customFormat="true" ht="19.95" hidden="false" customHeight="true" outlineLevel="0" collapsed="false">
      <c r="B63" s="134"/>
      <c r="C63" s="135"/>
      <c r="D63" s="136" t="s">
        <v>189</v>
      </c>
      <c r="E63" s="137"/>
      <c r="F63" s="137"/>
      <c r="G63" s="137"/>
      <c r="H63" s="137"/>
      <c r="I63" s="137"/>
      <c r="J63" s="138" t="n">
        <f aca="false">J269</f>
        <v>0</v>
      </c>
      <c r="K63" s="139"/>
    </row>
    <row r="64" s="133" customFormat="true" ht="19.95" hidden="false" customHeight="true" outlineLevel="0" collapsed="false">
      <c r="B64" s="134"/>
      <c r="C64" s="135"/>
      <c r="D64" s="136" t="s">
        <v>190</v>
      </c>
      <c r="E64" s="137"/>
      <c r="F64" s="137"/>
      <c r="G64" s="137"/>
      <c r="H64" s="137"/>
      <c r="I64" s="137"/>
      <c r="J64" s="138" t="n">
        <f aca="false">J284</f>
        <v>0</v>
      </c>
      <c r="K64" s="139"/>
    </row>
    <row r="65" s="126" customFormat="true" ht="24.9" hidden="false" customHeight="true" outlineLevel="0" collapsed="false">
      <c r="B65" s="127"/>
      <c r="C65" s="128"/>
      <c r="D65" s="129" t="s">
        <v>191</v>
      </c>
      <c r="E65" s="130"/>
      <c r="F65" s="130"/>
      <c r="G65" s="130"/>
      <c r="H65" s="130"/>
      <c r="I65" s="130"/>
      <c r="J65" s="131" t="n">
        <f aca="false">J286</f>
        <v>0</v>
      </c>
      <c r="K65" s="132"/>
    </row>
    <row r="66" s="133" customFormat="true" ht="19.95" hidden="false" customHeight="true" outlineLevel="0" collapsed="false">
      <c r="B66" s="134"/>
      <c r="C66" s="135"/>
      <c r="D66" s="136" t="s">
        <v>195</v>
      </c>
      <c r="E66" s="137"/>
      <c r="F66" s="137"/>
      <c r="G66" s="137"/>
      <c r="H66" s="137"/>
      <c r="I66" s="137"/>
      <c r="J66" s="138" t="n">
        <f aca="false">J287</f>
        <v>0</v>
      </c>
      <c r="K66" s="139"/>
    </row>
    <row r="67" s="133" customFormat="true" ht="19.95" hidden="false" customHeight="true" outlineLevel="0" collapsed="false">
      <c r="B67" s="134"/>
      <c r="C67" s="135"/>
      <c r="D67" s="136" t="s">
        <v>196</v>
      </c>
      <c r="E67" s="137"/>
      <c r="F67" s="137"/>
      <c r="G67" s="137"/>
      <c r="H67" s="137"/>
      <c r="I67" s="137"/>
      <c r="J67" s="138" t="n">
        <f aca="false">J289</f>
        <v>0</v>
      </c>
      <c r="K67" s="139"/>
    </row>
    <row r="68" s="133" customFormat="true" ht="19.95" hidden="false" customHeight="true" outlineLevel="0" collapsed="false">
      <c r="B68" s="134"/>
      <c r="C68" s="135"/>
      <c r="D68" s="136" t="s">
        <v>197</v>
      </c>
      <c r="E68" s="137"/>
      <c r="F68" s="137"/>
      <c r="G68" s="137"/>
      <c r="H68" s="137"/>
      <c r="I68" s="137"/>
      <c r="J68" s="138" t="n">
        <f aca="false">J506</f>
        <v>0</v>
      </c>
      <c r="K68" s="139"/>
    </row>
    <row r="69" s="133" customFormat="true" ht="19.95" hidden="false" customHeight="true" outlineLevel="0" collapsed="false">
      <c r="B69" s="134"/>
      <c r="C69" s="135"/>
      <c r="D69" s="136" t="s">
        <v>1374</v>
      </c>
      <c r="E69" s="137"/>
      <c r="F69" s="137"/>
      <c r="G69" s="137"/>
      <c r="H69" s="137"/>
      <c r="I69" s="137"/>
      <c r="J69" s="138" t="n">
        <f aca="false">J666</f>
        <v>0</v>
      </c>
      <c r="K69" s="139"/>
    </row>
    <row r="70" s="133" customFormat="true" ht="19.95" hidden="false" customHeight="true" outlineLevel="0" collapsed="false">
      <c r="B70" s="134"/>
      <c r="C70" s="135"/>
      <c r="D70" s="136" t="s">
        <v>198</v>
      </c>
      <c r="E70" s="137"/>
      <c r="F70" s="137"/>
      <c r="G70" s="137"/>
      <c r="H70" s="137"/>
      <c r="I70" s="137"/>
      <c r="J70" s="138" t="n">
        <f aca="false">J679</f>
        <v>0</v>
      </c>
      <c r="K70" s="139"/>
    </row>
    <row r="71" s="133" customFormat="true" ht="19.95" hidden="false" customHeight="true" outlineLevel="0" collapsed="false">
      <c r="B71" s="134"/>
      <c r="C71" s="135"/>
      <c r="D71" s="136" t="s">
        <v>942</v>
      </c>
      <c r="E71" s="137"/>
      <c r="F71" s="137"/>
      <c r="G71" s="137"/>
      <c r="H71" s="137"/>
      <c r="I71" s="137"/>
      <c r="J71" s="138" t="n">
        <f aca="false">J711</f>
        <v>0</v>
      </c>
      <c r="K71" s="139"/>
    </row>
    <row r="72" s="133" customFormat="true" ht="19.95" hidden="false" customHeight="true" outlineLevel="0" collapsed="false">
      <c r="B72" s="134"/>
      <c r="C72" s="135"/>
      <c r="D72" s="136" t="s">
        <v>199</v>
      </c>
      <c r="E72" s="137"/>
      <c r="F72" s="137"/>
      <c r="G72" s="137"/>
      <c r="H72" s="137"/>
      <c r="I72" s="137"/>
      <c r="J72" s="138" t="n">
        <f aca="false">J730</f>
        <v>0</v>
      </c>
      <c r="K72" s="139"/>
    </row>
    <row r="73" s="26" customFormat="true" ht="21.75" hidden="false" customHeight="true" outlineLevel="0" collapsed="false">
      <c r="B73" s="27"/>
      <c r="C73" s="28"/>
      <c r="D73" s="28"/>
      <c r="E73" s="28"/>
      <c r="F73" s="28"/>
      <c r="G73" s="28"/>
      <c r="H73" s="28"/>
      <c r="I73" s="28"/>
      <c r="J73" s="28"/>
      <c r="K73" s="32"/>
    </row>
    <row r="74" s="26" customFormat="true" ht="6.9" hidden="false" customHeight="true" outlineLevel="0" collapsed="false">
      <c r="B74" s="48"/>
      <c r="C74" s="49"/>
      <c r="D74" s="49"/>
      <c r="E74" s="49"/>
      <c r="F74" s="49"/>
      <c r="G74" s="49"/>
      <c r="H74" s="49"/>
      <c r="I74" s="49"/>
      <c r="J74" s="49"/>
      <c r="K74" s="50"/>
    </row>
    <row r="78" s="26" customFormat="true" ht="6.9" hidden="false" customHeight="true" outlineLevel="0" collapsed="false">
      <c r="B78" s="51"/>
      <c r="C78" s="52"/>
      <c r="D78" s="52"/>
      <c r="E78" s="52"/>
      <c r="F78" s="52"/>
      <c r="G78" s="52"/>
      <c r="H78" s="52"/>
      <c r="I78" s="52"/>
      <c r="J78" s="52"/>
      <c r="K78" s="52"/>
      <c r="L78" s="27"/>
    </row>
    <row r="79" s="26" customFormat="true" ht="36.9" hidden="false" customHeight="true" outlineLevel="0" collapsed="false">
      <c r="B79" s="27"/>
      <c r="C79" s="53" t="s">
        <v>110</v>
      </c>
      <c r="L79" s="27"/>
    </row>
    <row r="80" s="26" customFormat="true" ht="6.9" hidden="false" customHeight="true" outlineLevel="0" collapsed="false">
      <c r="B80" s="27"/>
      <c r="L80" s="27"/>
    </row>
    <row r="81" s="26" customFormat="true" ht="14.4" hidden="false" customHeight="true" outlineLevel="0" collapsed="false">
      <c r="B81" s="27"/>
      <c r="C81" s="56" t="s">
        <v>16</v>
      </c>
      <c r="L81" s="27"/>
    </row>
    <row r="82" s="26" customFormat="true" ht="16.5" hidden="false" customHeight="true" outlineLevel="0" collapsed="false">
      <c r="B82" s="27"/>
      <c r="E82" s="106" t="str">
        <f aca="false">E7</f>
        <v>Kutná Hora - Obnova krovu a střešního pláště budovy Hrádku čp.28, Barborská ulice</v>
      </c>
      <c r="F82" s="106"/>
      <c r="G82" s="106"/>
      <c r="H82" s="106"/>
      <c r="L82" s="27"/>
    </row>
    <row r="83" s="26" customFormat="true" ht="14.4" hidden="false" customHeight="true" outlineLevel="0" collapsed="false">
      <c r="B83" s="27"/>
      <c r="C83" s="56" t="s">
        <v>99</v>
      </c>
      <c r="L83" s="27"/>
    </row>
    <row r="84" s="26" customFormat="true" ht="17.25" hidden="false" customHeight="true" outlineLevel="0" collapsed="false">
      <c r="B84" s="27"/>
      <c r="E84" s="60" t="str">
        <f aca="false">E9</f>
        <v>03 - 3.etapa - SZ křídlo, SV křídlo</v>
      </c>
      <c r="F84" s="60"/>
      <c r="G84" s="60"/>
      <c r="H84" s="60"/>
      <c r="L84" s="27"/>
    </row>
    <row r="85" s="26" customFormat="true" ht="6.9" hidden="false" customHeight="true" outlineLevel="0" collapsed="false">
      <c r="B85" s="27"/>
      <c r="L85" s="27"/>
    </row>
    <row r="86" s="26" customFormat="true" ht="18" hidden="false" customHeight="true" outlineLevel="0" collapsed="false">
      <c r="B86" s="27"/>
      <c r="C86" s="56" t="s">
        <v>20</v>
      </c>
      <c r="F86" s="140" t="str">
        <f aca="false">F12</f>
        <v>Kutná Hora</v>
      </c>
      <c r="I86" s="56" t="s">
        <v>22</v>
      </c>
      <c r="J86" s="141" t="str">
        <f aca="false">IF(J12="","",J12)</f>
        <v>29. 6. 2017</v>
      </c>
      <c r="L86" s="27"/>
    </row>
    <row r="87" s="26" customFormat="true" ht="6.9" hidden="false" customHeight="true" outlineLevel="0" collapsed="false">
      <c r="B87" s="27"/>
      <c r="L87" s="27"/>
    </row>
    <row r="88" s="26" customFormat="true" ht="13.2" hidden="false" customHeight="false" outlineLevel="0" collapsed="false">
      <c r="B88" s="27"/>
      <c r="C88" s="56" t="s">
        <v>24</v>
      </c>
      <c r="F88" s="140" t="str">
        <f aca="false">E15</f>
        <v>Město Kutná Hora, Havlíčkovo nám. 552/1 </v>
      </c>
      <c r="I88" s="56" t="s">
        <v>31</v>
      </c>
      <c r="J88" s="140" t="str">
        <f aca="false">E21</f>
        <v>Ing.Vít Mlázovský, Jánský vršek 4/310 11 800 Praha</v>
      </c>
      <c r="L88" s="27"/>
    </row>
    <row r="89" s="26" customFormat="true" ht="14.4" hidden="false" customHeight="true" outlineLevel="0" collapsed="false">
      <c r="B89" s="27"/>
      <c r="C89" s="56" t="s">
        <v>29</v>
      </c>
      <c r="F89" s="140" t="str">
        <f aca="false">IF(E18="","",E18)</f>
        <v> </v>
      </c>
      <c r="L89" s="27"/>
    </row>
    <row r="90" s="26" customFormat="true" ht="10.35" hidden="false" customHeight="true" outlineLevel="0" collapsed="false">
      <c r="B90" s="27"/>
      <c r="L90" s="27"/>
    </row>
    <row r="91" s="142" customFormat="true" ht="29.25" hidden="false" customHeight="true" outlineLevel="0" collapsed="false">
      <c r="B91" s="143"/>
      <c r="C91" s="144" t="s">
        <v>111</v>
      </c>
      <c r="D91" s="145" t="s">
        <v>57</v>
      </c>
      <c r="E91" s="145" t="s">
        <v>53</v>
      </c>
      <c r="F91" s="145" t="s">
        <v>112</v>
      </c>
      <c r="G91" s="145" t="s">
        <v>113</v>
      </c>
      <c r="H91" s="145" t="s">
        <v>114</v>
      </c>
      <c r="I91" s="145" t="s">
        <v>115</v>
      </c>
      <c r="J91" s="145" t="s">
        <v>103</v>
      </c>
      <c r="K91" s="146" t="s">
        <v>116</v>
      </c>
      <c r="L91" s="143"/>
      <c r="M91" s="73" t="s">
        <v>117</v>
      </c>
      <c r="N91" s="74" t="s">
        <v>42</v>
      </c>
      <c r="O91" s="74" t="s">
        <v>118</v>
      </c>
      <c r="P91" s="74" t="s">
        <v>119</v>
      </c>
      <c r="Q91" s="74" t="s">
        <v>120</v>
      </c>
      <c r="R91" s="74" t="s">
        <v>121</v>
      </c>
      <c r="S91" s="74" t="s">
        <v>122</v>
      </c>
      <c r="T91" s="75" t="s">
        <v>123</v>
      </c>
    </row>
    <row r="92" s="26" customFormat="true" ht="29.25" hidden="false" customHeight="true" outlineLevel="0" collapsed="false">
      <c r="B92" s="27"/>
      <c r="C92" s="77" t="s">
        <v>104</v>
      </c>
      <c r="J92" s="147" t="n">
        <f aca="false">BK92</f>
        <v>0</v>
      </c>
      <c r="L92" s="27"/>
      <c r="M92" s="76"/>
      <c r="N92" s="65"/>
      <c r="O92" s="65"/>
      <c r="P92" s="148" t="n">
        <f aca="false">P93+P286</f>
        <v>3241.676084</v>
      </c>
      <c r="Q92" s="65"/>
      <c r="R92" s="148" t="n">
        <f aca="false">R93+R286</f>
        <v>57.17275193</v>
      </c>
      <c r="S92" s="65"/>
      <c r="T92" s="149" t="n">
        <f aca="false">T93+T286</f>
        <v>80.12875</v>
      </c>
      <c r="AT92" s="10" t="s">
        <v>71</v>
      </c>
      <c r="AU92" s="10" t="s">
        <v>105</v>
      </c>
      <c r="BK92" s="150" t="n">
        <f aca="false">BK93+BK286</f>
        <v>0</v>
      </c>
    </row>
    <row r="93" s="151" customFormat="true" ht="37.35" hidden="false" customHeight="true" outlineLevel="0" collapsed="false">
      <c r="B93" s="152"/>
      <c r="D93" s="153" t="s">
        <v>71</v>
      </c>
      <c r="E93" s="154" t="s">
        <v>200</v>
      </c>
      <c r="F93" s="154" t="s">
        <v>201</v>
      </c>
      <c r="J93" s="155" t="n">
        <f aca="false">BK93</f>
        <v>0</v>
      </c>
      <c r="L93" s="152"/>
      <c r="M93" s="156"/>
      <c r="N93" s="157"/>
      <c r="O93" s="157"/>
      <c r="P93" s="158" t="n">
        <f aca="false">P94+P110+P123+P147+P227+P269+P284</f>
        <v>1432.419932</v>
      </c>
      <c r="Q93" s="157"/>
      <c r="R93" s="158" t="n">
        <f aca="false">R94+R110+R123+R147+R227+R269+R284</f>
        <v>28.23164287</v>
      </c>
      <c r="S93" s="157"/>
      <c r="T93" s="159" t="n">
        <f aca="false">T94+T110+T123+T147+T227+T269+T284</f>
        <v>56.96501</v>
      </c>
      <c r="AR93" s="153" t="s">
        <v>80</v>
      </c>
      <c r="AT93" s="160" t="s">
        <v>71</v>
      </c>
      <c r="AU93" s="160" t="s">
        <v>72</v>
      </c>
      <c r="AY93" s="153" t="s">
        <v>127</v>
      </c>
      <c r="BK93" s="161" t="n">
        <f aca="false">BK94+BK110+BK123+BK147+BK227+BK269+BK284</f>
        <v>0</v>
      </c>
    </row>
    <row r="94" s="151" customFormat="true" ht="19.95" hidden="false" customHeight="true" outlineLevel="0" collapsed="false">
      <c r="B94" s="152"/>
      <c r="D94" s="153" t="s">
        <v>71</v>
      </c>
      <c r="E94" s="162" t="s">
        <v>142</v>
      </c>
      <c r="F94" s="162" t="s">
        <v>233</v>
      </c>
      <c r="J94" s="163" t="n">
        <f aca="false">BK94</f>
        <v>0</v>
      </c>
      <c r="L94" s="152"/>
      <c r="M94" s="156"/>
      <c r="N94" s="157"/>
      <c r="O94" s="157"/>
      <c r="P94" s="158" t="n">
        <f aca="false">SUM(P95:P109)</f>
        <v>49.9271</v>
      </c>
      <c r="Q94" s="157"/>
      <c r="R94" s="158" t="n">
        <f aca="false">SUM(R95:R109)</f>
        <v>9.99517</v>
      </c>
      <c r="S94" s="157"/>
      <c r="T94" s="159" t="n">
        <f aca="false">SUM(T95:T109)</f>
        <v>0</v>
      </c>
      <c r="AR94" s="153" t="s">
        <v>80</v>
      </c>
      <c r="AT94" s="160" t="s">
        <v>71</v>
      </c>
      <c r="AU94" s="160" t="s">
        <v>80</v>
      </c>
      <c r="AY94" s="153" t="s">
        <v>127</v>
      </c>
      <c r="BK94" s="161" t="n">
        <f aca="false">SUM(BK95:BK109)</f>
        <v>0</v>
      </c>
    </row>
    <row r="95" s="26" customFormat="true" ht="25.5" hidden="false" customHeight="true" outlineLevel="0" collapsed="false">
      <c r="B95" s="164"/>
      <c r="C95" s="165" t="s">
        <v>80</v>
      </c>
      <c r="D95" s="165" t="s">
        <v>130</v>
      </c>
      <c r="E95" s="166" t="s">
        <v>234</v>
      </c>
      <c r="F95" s="167" t="s">
        <v>235</v>
      </c>
      <c r="G95" s="168" t="s">
        <v>205</v>
      </c>
      <c r="H95" s="169" t="n">
        <v>4</v>
      </c>
      <c r="I95" s="170"/>
      <c r="J95" s="170" t="n">
        <f aca="false">ROUND(I95*H95,2)</f>
        <v>0</v>
      </c>
      <c r="K95" s="167" t="s">
        <v>134</v>
      </c>
      <c r="L95" s="27"/>
      <c r="M95" s="171"/>
      <c r="N95" s="172" t="s">
        <v>43</v>
      </c>
      <c r="O95" s="173" t="n">
        <v>6.917</v>
      </c>
      <c r="P95" s="173" t="n">
        <f aca="false">O95*H95</f>
        <v>27.668</v>
      </c>
      <c r="Q95" s="173" t="n">
        <v>2.2284</v>
      </c>
      <c r="R95" s="173" t="n">
        <f aca="false">Q95*H95</f>
        <v>8.9136</v>
      </c>
      <c r="S95" s="173" t="n">
        <v>0</v>
      </c>
      <c r="T95" s="174" t="n">
        <f aca="false">S95*H95</f>
        <v>0</v>
      </c>
      <c r="AR95" s="10" t="s">
        <v>146</v>
      </c>
      <c r="AT95" s="10" t="s">
        <v>130</v>
      </c>
      <c r="AU95" s="10" t="s">
        <v>82</v>
      </c>
      <c r="AY95" s="10" t="s">
        <v>127</v>
      </c>
      <c r="BE95" s="175" t="n">
        <f aca="false">IF(N95="základní",J95,0)</f>
        <v>0</v>
      </c>
      <c r="BF95" s="175" t="n">
        <f aca="false">IF(N95="snížená",J95,0)</f>
        <v>0</v>
      </c>
      <c r="BG95" s="175" t="n">
        <f aca="false">IF(N95="zákl. přenesená",J95,0)</f>
        <v>0</v>
      </c>
      <c r="BH95" s="175" t="n">
        <f aca="false">IF(N95="sníž. přenesená",J95,0)</f>
        <v>0</v>
      </c>
      <c r="BI95" s="175" t="n">
        <f aca="false">IF(N95="nulová",J95,0)</f>
        <v>0</v>
      </c>
      <c r="BJ95" s="10" t="s">
        <v>80</v>
      </c>
      <c r="BK95" s="175" t="n">
        <f aca="false">ROUND(I95*H95,2)</f>
        <v>0</v>
      </c>
      <c r="BL95" s="10" t="s">
        <v>146</v>
      </c>
      <c r="BM95" s="10" t="s">
        <v>1375</v>
      </c>
    </row>
    <row r="96" s="182" customFormat="true" ht="12" hidden="false" customHeight="false" outlineLevel="0" collapsed="false">
      <c r="B96" s="183"/>
      <c r="D96" s="176" t="s">
        <v>207</v>
      </c>
      <c r="E96" s="184"/>
      <c r="F96" s="185" t="s">
        <v>1376</v>
      </c>
      <c r="H96" s="184"/>
      <c r="L96" s="183"/>
      <c r="M96" s="186"/>
      <c r="N96" s="187"/>
      <c r="O96" s="187"/>
      <c r="P96" s="187"/>
      <c r="Q96" s="187"/>
      <c r="R96" s="187"/>
      <c r="S96" s="187"/>
      <c r="T96" s="188"/>
      <c r="AT96" s="184" t="s">
        <v>207</v>
      </c>
      <c r="AU96" s="184" t="s">
        <v>82</v>
      </c>
      <c r="AV96" s="182" t="s">
        <v>80</v>
      </c>
      <c r="AW96" s="182" t="s">
        <v>35</v>
      </c>
      <c r="AX96" s="182" t="s">
        <v>72</v>
      </c>
      <c r="AY96" s="184" t="s">
        <v>127</v>
      </c>
    </row>
    <row r="97" s="189" customFormat="true" ht="12" hidden="false" customHeight="false" outlineLevel="0" collapsed="false">
      <c r="B97" s="190"/>
      <c r="D97" s="176" t="s">
        <v>207</v>
      </c>
      <c r="E97" s="191"/>
      <c r="F97" s="192" t="s">
        <v>1377</v>
      </c>
      <c r="H97" s="193" t="n">
        <v>2</v>
      </c>
      <c r="L97" s="190"/>
      <c r="M97" s="194"/>
      <c r="N97" s="195"/>
      <c r="O97" s="195"/>
      <c r="P97" s="195"/>
      <c r="Q97" s="195"/>
      <c r="R97" s="195"/>
      <c r="S97" s="195"/>
      <c r="T97" s="196"/>
      <c r="AT97" s="191" t="s">
        <v>207</v>
      </c>
      <c r="AU97" s="191" t="s">
        <v>82</v>
      </c>
      <c r="AV97" s="189" t="s">
        <v>82</v>
      </c>
      <c r="AW97" s="189" t="s">
        <v>35</v>
      </c>
      <c r="AX97" s="189" t="s">
        <v>72</v>
      </c>
      <c r="AY97" s="191" t="s">
        <v>127</v>
      </c>
    </row>
    <row r="98" s="182" customFormat="true" ht="12" hidden="false" customHeight="false" outlineLevel="0" collapsed="false">
      <c r="B98" s="183"/>
      <c r="D98" s="176" t="s">
        <v>207</v>
      </c>
      <c r="E98" s="184"/>
      <c r="F98" s="185" t="s">
        <v>1378</v>
      </c>
      <c r="H98" s="184"/>
      <c r="L98" s="183"/>
      <c r="M98" s="186"/>
      <c r="N98" s="187"/>
      <c r="O98" s="187"/>
      <c r="P98" s="187"/>
      <c r="Q98" s="187"/>
      <c r="R98" s="187"/>
      <c r="S98" s="187"/>
      <c r="T98" s="188"/>
      <c r="AT98" s="184" t="s">
        <v>207</v>
      </c>
      <c r="AU98" s="184" t="s">
        <v>82</v>
      </c>
      <c r="AV98" s="182" t="s">
        <v>80</v>
      </c>
      <c r="AW98" s="182" t="s">
        <v>35</v>
      </c>
      <c r="AX98" s="182" t="s">
        <v>72</v>
      </c>
      <c r="AY98" s="184" t="s">
        <v>127</v>
      </c>
    </row>
    <row r="99" s="189" customFormat="true" ht="12" hidden="false" customHeight="false" outlineLevel="0" collapsed="false">
      <c r="B99" s="190"/>
      <c r="D99" s="176" t="s">
        <v>207</v>
      </c>
      <c r="E99" s="191"/>
      <c r="F99" s="192" t="s">
        <v>1377</v>
      </c>
      <c r="H99" s="193" t="n">
        <v>2</v>
      </c>
      <c r="L99" s="190"/>
      <c r="M99" s="194"/>
      <c r="N99" s="195"/>
      <c r="O99" s="195"/>
      <c r="P99" s="195"/>
      <c r="Q99" s="195"/>
      <c r="R99" s="195"/>
      <c r="S99" s="195"/>
      <c r="T99" s="196"/>
      <c r="AT99" s="191" t="s">
        <v>207</v>
      </c>
      <c r="AU99" s="191" t="s">
        <v>82</v>
      </c>
      <c r="AV99" s="189" t="s">
        <v>82</v>
      </c>
      <c r="AW99" s="189" t="s">
        <v>35</v>
      </c>
      <c r="AX99" s="189" t="s">
        <v>72</v>
      </c>
      <c r="AY99" s="191" t="s">
        <v>127</v>
      </c>
    </row>
    <row r="100" s="197" customFormat="true" ht="12" hidden="false" customHeight="false" outlineLevel="0" collapsed="false">
      <c r="B100" s="198"/>
      <c r="D100" s="176" t="s">
        <v>207</v>
      </c>
      <c r="E100" s="199"/>
      <c r="F100" s="200" t="s">
        <v>227</v>
      </c>
      <c r="H100" s="201" t="n">
        <v>4</v>
      </c>
      <c r="L100" s="198"/>
      <c r="M100" s="202"/>
      <c r="N100" s="203"/>
      <c r="O100" s="203"/>
      <c r="P100" s="203"/>
      <c r="Q100" s="203"/>
      <c r="R100" s="203"/>
      <c r="S100" s="203"/>
      <c r="T100" s="204"/>
      <c r="AT100" s="199" t="s">
        <v>207</v>
      </c>
      <c r="AU100" s="199" t="s">
        <v>82</v>
      </c>
      <c r="AV100" s="197" t="s">
        <v>146</v>
      </c>
      <c r="AW100" s="197" t="s">
        <v>35</v>
      </c>
      <c r="AX100" s="197" t="s">
        <v>80</v>
      </c>
      <c r="AY100" s="199" t="s">
        <v>127</v>
      </c>
    </row>
    <row r="101" s="26" customFormat="true" ht="25.5" hidden="false" customHeight="true" outlineLevel="0" collapsed="false">
      <c r="B101" s="164"/>
      <c r="C101" s="165" t="s">
        <v>82</v>
      </c>
      <c r="D101" s="165" t="s">
        <v>130</v>
      </c>
      <c r="E101" s="166" t="s">
        <v>1379</v>
      </c>
      <c r="F101" s="167" t="s">
        <v>1380</v>
      </c>
      <c r="G101" s="168" t="s">
        <v>240</v>
      </c>
      <c r="H101" s="169" t="n">
        <v>1</v>
      </c>
      <c r="I101" s="170"/>
      <c r="J101" s="170" t="n">
        <f aca="false">ROUND(I101*H101,2)</f>
        <v>0</v>
      </c>
      <c r="K101" s="167"/>
      <c r="L101" s="27"/>
      <c r="M101" s="171"/>
      <c r="N101" s="172" t="s">
        <v>43</v>
      </c>
      <c r="O101" s="173" t="n">
        <v>0.87</v>
      </c>
      <c r="P101" s="173" t="n">
        <f aca="false">O101*H101</f>
        <v>0.87</v>
      </c>
      <c r="Q101" s="173" t="n">
        <v>0.14</v>
      </c>
      <c r="R101" s="173" t="n">
        <f aca="false">Q101*H101</f>
        <v>0.14</v>
      </c>
      <c r="S101" s="173" t="n">
        <v>0</v>
      </c>
      <c r="T101" s="174" t="n">
        <f aca="false">S101*H101</f>
        <v>0</v>
      </c>
      <c r="AR101" s="10" t="s">
        <v>146</v>
      </c>
      <c r="AT101" s="10" t="s">
        <v>130</v>
      </c>
      <c r="AU101" s="10" t="s">
        <v>82</v>
      </c>
      <c r="AY101" s="10" t="s">
        <v>127</v>
      </c>
      <c r="BE101" s="175" t="n">
        <f aca="false">IF(N101="základní",J101,0)</f>
        <v>0</v>
      </c>
      <c r="BF101" s="175" t="n">
        <f aca="false">IF(N101="snížená",J101,0)</f>
        <v>0</v>
      </c>
      <c r="BG101" s="175" t="n">
        <f aca="false">IF(N101="zákl. přenesená",J101,0)</f>
        <v>0</v>
      </c>
      <c r="BH101" s="175" t="n">
        <f aca="false">IF(N101="sníž. přenesená",J101,0)</f>
        <v>0</v>
      </c>
      <c r="BI101" s="175" t="n">
        <f aca="false">IF(N101="nulová",J101,0)</f>
        <v>0</v>
      </c>
      <c r="BJ101" s="10" t="s">
        <v>80</v>
      </c>
      <c r="BK101" s="175" t="n">
        <f aca="false">ROUND(I101*H101,2)</f>
        <v>0</v>
      </c>
      <c r="BL101" s="10" t="s">
        <v>146</v>
      </c>
      <c r="BM101" s="10" t="s">
        <v>1381</v>
      </c>
    </row>
    <row r="102" s="182" customFormat="true" ht="12" hidden="false" customHeight="false" outlineLevel="0" collapsed="false">
      <c r="B102" s="183"/>
      <c r="D102" s="176" t="s">
        <v>207</v>
      </c>
      <c r="E102" s="184"/>
      <c r="F102" s="185" t="s">
        <v>1378</v>
      </c>
      <c r="H102" s="184"/>
      <c r="L102" s="183"/>
      <c r="M102" s="186"/>
      <c r="N102" s="187"/>
      <c r="O102" s="187"/>
      <c r="P102" s="187"/>
      <c r="Q102" s="187"/>
      <c r="R102" s="187"/>
      <c r="S102" s="187"/>
      <c r="T102" s="188"/>
      <c r="AT102" s="184" t="s">
        <v>207</v>
      </c>
      <c r="AU102" s="184" t="s">
        <v>82</v>
      </c>
      <c r="AV102" s="182" t="s">
        <v>80</v>
      </c>
      <c r="AW102" s="182" t="s">
        <v>35</v>
      </c>
      <c r="AX102" s="182" t="s">
        <v>72</v>
      </c>
      <c r="AY102" s="184" t="s">
        <v>127</v>
      </c>
    </row>
    <row r="103" s="189" customFormat="true" ht="12" hidden="false" customHeight="false" outlineLevel="0" collapsed="false">
      <c r="B103" s="190"/>
      <c r="D103" s="176" t="s">
        <v>207</v>
      </c>
      <c r="E103" s="191"/>
      <c r="F103" s="192" t="s">
        <v>1382</v>
      </c>
      <c r="H103" s="193" t="n">
        <v>1</v>
      </c>
      <c r="L103" s="190"/>
      <c r="M103" s="194"/>
      <c r="N103" s="195"/>
      <c r="O103" s="195"/>
      <c r="P103" s="195"/>
      <c r="Q103" s="195"/>
      <c r="R103" s="195"/>
      <c r="S103" s="195"/>
      <c r="T103" s="196"/>
      <c r="AT103" s="191" t="s">
        <v>207</v>
      </c>
      <c r="AU103" s="191" t="s">
        <v>82</v>
      </c>
      <c r="AV103" s="189" t="s">
        <v>82</v>
      </c>
      <c r="AW103" s="189" t="s">
        <v>35</v>
      </c>
      <c r="AX103" s="189" t="s">
        <v>80</v>
      </c>
      <c r="AY103" s="191" t="s">
        <v>127</v>
      </c>
    </row>
    <row r="104" s="26" customFormat="true" ht="25.5" hidden="false" customHeight="true" outlineLevel="0" collapsed="false">
      <c r="B104" s="164"/>
      <c r="C104" s="165" t="s">
        <v>142</v>
      </c>
      <c r="D104" s="165" t="s">
        <v>130</v>
      </c>
      <c r="E104" s="166" t="s">
        <v>1383</v>
      </c>
      <c r="F104" s="167" t="s">
        <v>1384</v>
      </c>
      <c r="G104" s="168" t="s">
        <v>240</v>
      </c>
      <c r="H104" s="169" t="n">
        <v>1</v>
      </c>
      <c r="I104" s="170"/>
      <c r="J104" s="170" t="n">
        <f aca="false">ROUND(I104*H104,2)</f>
        <v>0</v>
      </c>
      <c r="K104" s="167"/>
      <c r="L104" s="27"/>
      <c r="M104" s="171"/>
      <c r="N104" s="172" t="s">
        <v>43</v>
      </c>
      <c r="O104" s="173" t="n">
        <v>0.87</v>
      </c>
      <c r="P104" s="173" t="n">
        <f aca="false">O104*H104</f>
        <v>0.87</v>
      </c>
      <c r="Q104" s="173" t="n">
        <v>0.14</v>
      </c>
      <c r="R104" s="173" t="n">
        <f aca="false">Q104*H104</f>
        <v>0.14</v>
      </c>
      <c r="S104" s="173" t="n">
        <v>0</v>
      </c>
      <c r="T104" s="174" t="n">
        <f aca="false">S104*H104</f>
        <v>0</v>
      </c>
      <c r="AR104" s="10" t="s">
        <v>146</v>
      </c>
      <c r="AT104" s="10" t="s">
        <v>130</v>
      </c>
      <c r="AU104" s="10" t="s">
        <v>82</v>
      </c>
      <c r="AY104" s="10" t="s">
        <v>127</v>
      </c>
      <c r="BE104" s="175" t="n">
        <f aca="false">IF(N104="základní",J104,0)</f>
        <v>0</v>
      </c>
      <c r="BF104" s="175" t="n">
        <f aca="false">IF(N104="snížená",J104,0)</f>
        <v>0</v>
      </c>
      <c r="BG104" s="175" t="n">
        <f aca="false">IF(N104="zákl. přenesená",J104,0)</f>
        <v>0</v>
      </c>
      <c r="BH104" s="175" t="n">
        <f aca="false">IF(N104="sníž. přenesená",J104,0)</f>
        <v>0</v>
      </c>
      <c r="BI104" s="175" t="n">
        <f aca="false">IF(N104="nulová",J104,0)</f>
        <v>0</v>
      </c>
      <c r="BJ104" s="10" t="s">
        <v>80</v>
      </c>
      <c r="BK104" s="175" t="n">
        <f aca="false">ROUND(I104*H104,2)</f>
        <v>0</v>
      </c>
      <c r="BL104" s="10" t="s">
        <v>146</v>
      </c>
      <c r="BM104" s="10" t="s">
        <v>1385</v>
      </c>
    </row>
    <row r="105" s="182" customFormat="true" ht="12" hidden="false" customHeight="false" outlineLevel="0" collapsed="false">
      <c r="B105" s="183"/>
      <c r="D105" s="176" t="s">
        <v>207</v>
      </c>
      <c r="E105" s="184"/>
      <c r="F105" s="185" t="s">
        <v>1376</v>
      </c>
      <c r="H105" s="184"/>
      <c r="L105" s="183"/>
      <c r="M105" s="186"/>
      <c r="N105" s="187"/>
      <c r="O105" s="187"/>
      <c r="P105" s="187"/>
      <c r="Q105" s="187"/>
      <c r="R105" s="187"/>
      <c r="S105" s="187"/>
      <c r="T105" s="188"/>
      <c r="AT105" s="184" t="s">
        <v>207</v>
      </c>
      <c r="AU105" s="184" t="s">
        <v>82</v>
      </c>
      <c r="AV105" s="182" t="s">
        <v>80</v>
      </c>
      <c r="AW105" s="182" t="s">
        <v>35</v>
      </c>
      <c r="AX105" s="182" t="s">
        <v>72</v>
      </c>
      <c r="AY105" s="184" t="s">
        <v>127</v>
      </c>
    </row>
    <row r="106" s="189" customFormat="true" ht="12" hidden="false" customHeight="false" outlineLevel="0" collapsed="false">
      <c r="B106" s="190"/>
      <c r="D106" s="176" t="s">
        <v>207</v>
      </c>
      <c r="E106" s="191"/>
      <c r="F106" s="192" t="s">
        <v>1386</v>
      </c>
      <c r="H106" s="193" t="n">
        <v>1</v>
      </c>
      <c r="L106" s="190"/>
      <c r="M106" s="194"/>
      <c r="N106" s="195"/>
      <c r="O106" s="195"/>
      <c r="P106" s="195"/>
      <c r="Q106" s="195"/>
      <c r="R106" s="195"/>
      <c r="S106" s="195"/>
      <c r="T106" s="196"/>
      <c r="AT106" s="191" t="s">
        <v>207</v>
      </c>
      <c r="AU106" s="191" t="s">
        <v>82</v>
      </c>
      <c r="AV106" s="189" t="s">
        <v>82</v>
      </c>
      <c r="AW106" s="189" t="s">
        <v>35</v>
      </c>
      <c r="AX106" s="189" t="s">
        <v>80</v>
      </c>
      <c r="AY106" s="191" t="s">
        <v>127</v>
      </c>
    </row>
    <row r="107" s="26" customFormat="true" ht="16.5" hidden="false" customHeight="true" outlineLevel="0" collapsed="false">
      <c r="B107" s="164"/>
      <c r="C107" s="165" t="s">
        <v>146</v>
      </c>
      <c r="D107" s="165" t="s">
        <v>130</v>
      </c>
      <c r="E107" s="166" t="s">
        <v>958</v>
      </c>
      <c r="F107" s="167" t="s">
        <v>959</v>
      </c>
      <c r="G107" s="168" t="s">
        <v>205</v>
      </c>
      <c r="H107" s="169" t="n">
        <v>0.42</v>
      </c>
      <c r="I107" s="170"/>
      <c r="J107" s="170" t="n">
        <f aca="false">ROUND(I107*H107,2)</f>
        <v>0</v>
      </c>
      <c r="K107" s="167" t="s">
        <v>134</v>
      </c>
      <c r="L107" s="27"/>
      <c r="M107" s="171"/>
      <c r="N107" s="172" t="s">
        <v>43</v>
      </c>
      <c r="O107" s="173" t="n">
        <v>48.855</v>
      </c>
      <c r="P107" s="173" t="n">
        <f aca="false">O107*H107</f>
        <v>20.5191</v>
      </c>
      <c r="Q107" s="173" t="n">
        <v>1.9085</v>
      </c>
      <c r="R107" s="173" t="n">
        <f aca="false">Q107*H107</f>
        <v>0.80157</v>
      </c>
      <c r="S107" s="173" t="n">
        <v>0</v>
      </c>
      <c r="T107" s="174" t="n">
        <f aca="false">S107*H107</f>
        <v>0</v>
      </c>
      <c r="AR107" s="10" t="s">
        <v>146</v>
      </c>
      <c r="AT107" s="10" t="s">
        <v>130</v>
      </c>
      <c r="AU107" s="10" t="s">
        <v>82</v>
      </c>
      <c r="AY107" s="10" t="s">
        <v>127</v>
      </c>
      <c r="BE107" s="175" t="n">
        <f aca="false">IF(N107="základní",J107,0)</f>
        <v>0</v>
      </c>
      <c r="BF107" s="175" t="n">
        <f aca="false">IF(N107="snížená",J107,0)</f>
        <v>0</v>
      </c>
      <c r="BG107" s="175" t="n">
        <f aca="false">IF(N107="zákl. přenesená",J107,0)</f>
        <v>0</v>
      </c>
      <c r="BH107" s="175" t="n">
        <f aca="false">IF(N107="sníž. přenesená",J107,0)</f>
        <v>0</v>
      </c>
      <c r="BI107" s="175" t="n">
        <f aca="false">IF(N107="nulová",J107,0)</f>
        <v>0</v>
      </c>
      <c r="BJ107" s="10" t="s">
        <v>80</v>
      </c>
      <c r="BK107" s="175" t="n">
        <f aca="false">ROUND(I107*H107,2)</f>
        <v>0</v>
      </c>
      <c r="BL107" s="10" t="s">
        <v>146</v>
      </c>
      <c r="BM107" s="10" t="s">
        <v>1387</v>
      </c>
    </row>
    <row r="108" s="182" customFormat="true" ht="12" hidden="false" customHeight="false" outlineLevel="0" collapsed="false">
      <c r="B108" s="183"/>
      <c r="D108" s="176" t="s">
        <v>207</v>
      </c>
      <c r="E108" s="184"/>
      <c r="F108" s="185" t="s">
        <v>1378</v>
      </c>
      <c r="H108" s="184"/>
      <c r="L108" s="183"/>
      <c r="M108" s="186"/>
      <c r="N108" s="187"/>
      <c r="O108" s="187"/>
      <c r="P108" s="187"/>
      <c r="Q108" s="187"/>
      <c r="R108" s="187"/>
      <c r="S108" s="187"/>
      <c r="T108" s="188"/>
      <c r="AT108" s="184" t="s">
        <v>207</v>
      </c>
      <c r="AU108" s="184" t="s">
        <v>82</v>
      </c>
      <c r="AV108" s="182" t="s">
        <v>80</v>
      </c>
      <c r="AW108" s="182" t="s">
        <v>35</v>
      </c>
      <c r="AX108" s="182" t="s">
        <v>72</v>
      </c>
      <c r="AY108" s="184" t="s">
        <v>127</v>
      </c>
    </row>
    <row r="109" s="189" customFormat="true" ht="12" hidden="false" customHeight="false" outlineLevel="0" collapsed="false">
      <c r="B109" s="190"/>
      <c r="D109" s="176" t="s">
        <v>207</v>
      </c>
      <c r="E109" s="191"/>
      <c r="F109" s="192" t="s">
        <v>1388</v>
      </c>
      <c r="H109" s="193" t="n">
        <v>0.42</v>
      </c>
      <c r="L109" s="190"/>
      <c r="M109" s="194"/>
      <c r="N109" s="195"/>
      <c r="O109" s="195"/>
      <c r="P109" s="195"/>
      <c r="Q109" s="195"/>
      <c r="R109" s="195"/>
      <c r="S109" s="195"/>
      <c r="T109" s="196"/>
      <c r="AT109" s="191" t="s">
        <v>207</v>
      </c>
      <c r="AU109" s="191" t="s">
        <v>82</v>
      </c>
      <c r="AV109" s="189" t="s">
        <v>82</v>
      </c>
      <c r="AW109" s="189" t="s">
        <v>35</v>
      </c>
      <c r="AX109" s="189" t="s">
        <v>80</v>
      </c>
      <c r="AY109" s="191" t="s">
        <v>127</v>
      </c>
    </row>
    <row r="110" s="151" customFormat="true" ht="29.85" hidden="false" customHeight="true" outlineLevel="0" collapsed="false">
      <c r="B110" s="152"/>
      <c r="D110" s="153" t="s">
        <v>71</v>
      </c>
      <c r="E110" s="162" t="s">
        <v>146</v>
      </c>
      <c r="F110" s="162" t="s">
        <v>247</v>
      </c>
      <c r="J110" s="163" t="n">
        <f aca="false">BK110</f>
        <v>0</v>
      </c>
      <c r="L110" s="152"/>
      <c r="M110" s="156"/>
      <c r="N110" s="157"/>
      <c r="O110" s="157"/>
      <c r="P110" s="158" t="n">
        <f aca="false">SUM(P111:P122)</f>
        <v>0</v>
      </c>
      <c r="Q110" s="157"/>
      <c r="R110" s="158" t="n">
        <f aca="false">SUM(R111:R122)</f>
        <v>1.512</v>
      </c>
      <c r="S110" s="157"/>
      <c r="T110" s="159" t="n">
        <f aca="false">SUM(T111:T122)</f>
        <v>0</v>
      </c>
      <c r="AR110" s="153" t="s">
        <v>80</v>
      </c>
      <c r="AT110" s="160" t="s">
        <v>71</v>
      </c>
      <c r="AU110" s="160" t="s">
        <v>80</v>
      </c>
      <c r="AY110" s="153" t="s">
        <v>127</v>
      </c>
      <c r="BK110" s="161" t="n">
        <f aca="false">SUM(BK111:BK122)</f>
        <v>0</v>
      </c>
    </row>
    <row r="111" s="26" customFormat="true" ht="25.5" hidden="false" customHeight="true" outlineLevel="0" collapsed="false">
      <c r="B111" s="164"/>
      <c r="C111" s="165" t="s">
        <v>126</v>
      </c>
      <c r="D111" s="165" t="s">
        <v>130</v>
      </c>
      <c r="E111" s="166" t="s">
        <v>962</v>
      </c>
      <c r="F111" s="167" t="s">
        <v>963</v>
      </c>
      <c r="G111" s="168" t="s">
        <v>240</v>
      </c>
      <c r="H111" s="169" t="n">
        <v>2</v>
      </c>
      <c r="I111" s="170"/>
      <c r="J111" s="170" t="n">
        <f aca="false">ROUND(I111*H111,2)</f>
        <v>0</v>
      </c>
      <c r="K111" s="167"/>
      <c r="L111" s="27"/>
      <c r="M111" s="171"/>
      <c r="N111" s="172" t="s">
        <v>43</v>
      </c>
      <c r="O111" s="173" t="n">
        <v>0</v>
      </c>
      <c r="P111" s="173" t="n">
        <f aca="false">O111*H111</f>
        <v>0</v>
      </c>
      <c r="Q111" s="173" t="n">
        <v>0.126</v>
      </c>
      <c r="R111" s="173" t="n">
        <f aca="false">Q111*H111</f>
        <v>0.252</v>
      </c>
      <c r="S111" s="173" t="n">
        <v>0</v>
      </c>
      <c r="T111" s="174" t="n">
        <f aca="false">S111*H111</f>
        <v>0</v>
      </c>
      <c r="AR111" s="10" t="s">
        <v>146</v>
      </c>
      <c r="AT111" s="10" t="s">
        <v>130</v>
      </c>
      <c r="AU111" s="10" t="s">
        <v>82</v>
      </c>
      <c r="AY111" s="10" t="s">
        <v>127</v>
      </c>
      <c r="BE111" s="175" t="n">
        <f aca="false">IF(N111="základní",J111,0)</f>
        <v>0</v>
      </c>
      <c r="BF111" s="175" t="n">
        <f aca="false">IF(N111="snížená",J111,0)</f>
        <v>0</v>
      </c>
      <c r="BG111" s="175" t="n">
        <f aca="false">IF(N111="zákl. přenesená",J111,0)</f>
        <v>0</v>
      </c>
      <c r="BH111" s="175" t="n">
        <f aca="false">IF(N111="sníž. přenesená",J111,0)</f>
        <v>0</v>
      </c>
      <c r="BI111" s="175" t="n">
        <f aca="false">IF(N111="nulová",J111,0)</f>
        <v>0</v>
      </c>
      <c r="BJ111" s="10" t="s">
        <v>80</v>
      </c>
      <c r="BK111" s="175" t="n">
        <f aca="false">ROUND(I111*H111,2)</f>
        <v>0</v>
      </c>
      <c r="BL111" s="10" t="s">
        <v>146</v>
      </c>
      <c r="BM111" s="10" t="s">
        <v>1389</v>
      </c>
    </row>
    <row r="112" s="182" customFormat="true" ht="12" hidden="false" customHeight="false" outlineLevel="0" collapsed="false">
      <c r="B112" s="183"/>
      <c r="D112" s="176" t="s">
        <v>207</v>
      </c>
      <c r="E112" s="184"/>
      <c r="F112" s="185" t="s">
        <v>1378</v>
      </c>
      <c r="H112" s="184"/>
      <c r="L112" s="183"/>
      <c r="M112" s="186"/>
      <c r="N112" s="187"/>
      <c r="O112" s="187"/>
      <c r="P112" s="187"/>
      <c r="Q112" s="187"/>
      <c r="R112" s="187"/>
      <c r="S112" s="187"/>
      <c r="T112" s="188"/>
      <c r="AT112" s="184" t="s">
        <v>207</v>
      </c>
      <c r="AU112" s="184" t="s">
        <v>82</v>
      </c>
      <c r="AV112" s="182" t="s">
        <v>80</v>
      </c>
      <c r="AW112" s="182" t="s">
        <v>35</v>
      </c>
      <c r="AX112" s="182" t="s">
        <v>72</v>
      </c>
      <c r="AY112" s="184" t="s">
        <v>127</v>
      </c>
    </row>
    <row r="113" s="189" customFormat="true" ht="12" hidden="false" customHeight="false" outlineLevel="0" collapsed="false">
      <c r="B113" s="190"/>
      <c r="D113" s="176" t="s">
        <v>207</v>
      </c>
      <c r="E113" s="191"/>
      <c r="F113" s="192" t="s">
        <v>965</v>
      </c>
      <c r="H113" s="193" t="n">
        <v>2</v>
      </c>
      <c r="L113" s="190"/>
      <c r="M113" s="194"/>
      <c r="N113" s="195"/>
      <c r="O113" s="195"/>
      <c r="P113" s="195"/>
      <c r="Q113" s="195"/>
      <c r="R113" s="195"/>
      <c r="S113" s="195"/>
      <c r="T113" s="196"/>
      <c r="AT113" s="191" t="s">
        <v>207</v>
      </c>
      <c r="AU113" s="191" t="s">
        <v>82</v>
      </c>
      <c r="AV113" s="189" t="s">
        <v>82</v>
      </c>
      <c r="AW113" s="189" t="s">
        <v>35</v>
      </c>
      <c r="AX113" s="189" t="s">
        <v>80</v>
      </c>
      <c r="AY113" s="191" t="s">
        <v>127</v>
      </c>
    </row>
    <row r="114" s="26" customFormat="true" ht="25.5" hidden="false" customHeight="true" outlineLevel="0" collapsed="false">
      <c r="B114" s="164"/>
      <c r="C114" s="165" t="s">
        <v>156</v>
      </c>
      <c r="D114" s="165" t="s">
        <v>130</v>
      </c>
      <c r="E114" s="166" t="s">
        <v>966</v>
      </c>
      <c r="F114" s="167" t="s">
        <v>967</v>
      </c>
      <c r="G114" s="168" t="s">
        <v>240</v>
      </c>
      <c r="H114" s="169" t="n">
        <v>1</v>
      </c>
      <c r="I114" s="170"/>
      <c r="J114" s="170" t="n">
        <f aca="false">ROUND(I114*H114,2)</f>
        <v>0</v>
      </c>
      <c r="K114" s="167"/>
      <c r="L114" s="27"/>
      <c r="M114" s="171"/>
      <c r="N114" s="172" t="s">
        <v>43</v>
      </c>
      <c r="O114" s="173" t="n">
        <v>0</v>
      </c>
      <c r="P114" s="173" t="n">
        <f aca="false">O114*H114</f>
        <v>0</v>
      </c>
      <c r="Q114" s="173" t="n">
        <v>0.126</v>
      </c>
      <c r="R114" s="173" t="n">
        <f aca="false">Q114*H114</f>
        <v>0.126</v>
      </c>
      <c r="S114" s="173" t="n">
        <v>0</v>
      </c>
      <c r="T114" s="174" t="n">
        <f aca="false">S114*H114</f>
        <v>0</v>
      </c>
      <c r="AR114" s="10" t="s">
        <v>146</v>
      </c>
      <c r="AT114" s="10" t="s">
        <v>130</v>
      </c>
      <c r="AU114" s="10" t="s">
        <v>82</v>
      </c>
      <c r="AY114" s="10" t="s">
        <v>127</v>
      </c>
      <c r="BE114" s="175" t="n">
        <f aca="false">IF(N114="základní",J114,0)</f>
        <v>0</v>
      </c>
      <c r="BF114" s="175" t="n">
        <f aca="false">IF(N114="snížená",J114,0)</f>
        <v>0</v>
      </c>
      <c r="BG114" s="175" t="n">
        <f aca="false">IF(N114="zákl. přenesená",J114,0)</f>
        <v>0</v>
      </c>
      <c r="BH114" s="175" t="n">
        <f aca="false">IF(N114="sníž. přenesená",J114,0)</f>
        <v>0</v>
      </c>
      <c r="BI114" s="175" t="n">
        <f aca="false">IF(N114="nulová",J114,0)</f>
        <v>0</v>
      </c>
      <c r="BJ114" s="10" t="s">
        <v>80</v>
      </c>
      <c r="BK114" s="175" t="n">
        <f aca="false">ROUND(I114*H114,2)</f>
        <v>0</v>
      </c>
      <c r="BL114" s="10" t="s">
        <v>146</v>
      </c>
      <c r="BM114" s="10" t="s">
        <v>1390</v>
      </c>
    </row>
    <row r="115" s="182" customFormat="true" ht="12" hidden="false" customHeight="false" outlineLevel="0" collapsed="false">
      <c r="B115" s="183"/>
      <c r="D115" s="176" t="s">
        <v>207</v>
      </c>
      <c r="E115" s="184"/>
      <c r="F115" s="185" t="s">
        <v>1378</v>
      </c>
      <c r="H115" s="184"/>
      <c r="L115" s="183"/>
      <c r="M115" s="186"/>
      <c r="N115" s="187"/>
      <c r="O115" s="187"/>
      <c r="P115" s="187"/>
      <c r="Q115" s="187"/>
      <c r="R115" s="187"/>
      <c r="S115" s="187"/>
      <c r="T115" s="188"/>
      <c r="AT115" s="184" t="s">
        <v>207</v>
      </c>
      <c r="AU115" s="184" t="s">
        <v>82</v>
      </c>
      <c r="AV115" s="182" t="s">
        <v>80</v>
      </c>
      <c r="AW115" s="182" t="s">
        <v>35</v>
      </c>
      <c r="AX115" s="182" t="s">
        <v>72</v>
      </c>
      <c r="AY115" s="184" t="s">
        <v>127</v>
      </c>
    </row>
    <row r="116" s="189" customFormat="true" ht="12" hidden="false" customHeight="false" outlineLevel="0" collapsed="false">
      <c r="B116" s="190"/>
      <c r="D116" s="176" t="s">
        <v>207</v>
      </c>
      <c r="E116" s="191"/>
      <c r="F116" s="192" t="s">
        <v>969</v>
      </c>
      <c r="H116" s="193" t="n">
        <v>1</v>
      </c>
      <c r="L116" s="190"/>
      <c r="M116" s="194"/>
      <c r="N116" s="195"/>
      <c r="O116" s="195"/>
      <c r="P116" s="195"/>
      <c r="Q116" s="195"/>
      <c r="R116" s="195"/>
      <c r="S116" s="195"/>
      <c r="T116" s="196"/>
      <c r="AT116" s="191" t="s">
        <v>207</v>
      </c>
      <c r="AU116" s="191" t="s">
        <v>82</v>
      </c>
      <c r="AV116" s="189" t="s">
        <v>82</v>
      </c>
      <c r="AW116" s="189" t="s">
        <v>35</v>
      </c>
      <c r="AX116" s="189" t="s">
        <v>80</v>
      </c>
      <c r="AY116" s="191" t="s">
        <v>127</v>
      </c>
    </row>
    <row r="117" s="26" customFormat="true" ht="25.5" hidden="false" customHeight="true" outlineLevel="0" collapsed="false">
      <c r="B117" s="164"/>
      <c r="C117" s="165" t="s">
        <v>163</v>
      </c>
      <c r="D117" s="165" t="s">
        <v>130</v>
      </c>
      <c r="E117" s="166" t="s">
        <v>970</v>
      </c>
      <c r="F117" s="167" t="s">
        <v>971</v>
      </c>
      <c r="G117" s="168" t="s">
        <v>240</v>
      </c>
      <c r="H117" s="169" t="n">
        <v>9</v>
      </c>
      <c r="I117" s="170"/>
      <c r="J117" s="170" t="n">
        <f aca="false">ROUND(I117*H117,2)</f>
        <v>0</v>
      </c>
      <c r="K117" s="167"/>
      <c r="L117" s="27"/>
      <c r="M117" s="171"/>
      <c r="N117" s="172" t="s">
        <v>43</v>
      </c>
      <c r="O117" s="173" t="n">
        <v>0</v>
      </c>
      <c r="P117" s="173" t="n">
        <f aca="false">O117*H117</f>
        <v>0</v>
      </c>
      <c r="Q117" s="173" t="n">
        <v>0.126</v>
      </c>
      <c r="R117" s="173" t="n">
        <f aca="false">Q117*H117</f>
        <v>1.134</v>
      </c>
      <c r="S117" s="173" t="n">
        <v>0</v>
      </c>
      <c r="T117" s="174" t="n">
        <f aca="false">S117*H117</f>
        <v>0</v>
      </c>
      <c r="AR117" s="10" t="s">
        <v>146</v>
      </c>
      <c r="AT117" s="10" t="s">
        <v>130</v>
      </c>
      <c r="AU117" s="10" t="s">
        <v>82</v>
      </c>
      <c r="AY117" s="10" t="s">
        <v>127</v>
      </c>
      <c r="BE117" s="175" t="n">
        <f aca="false">IF(N117="základní",J117,0)</f>
        <v>0</v>
      </c>
      <c r="BF117" s="175" t="n">
        <f aca="false">IF(N117="snížená",J117,0)</f>
        <v>0</v>
      </c>
      <c r="BG117" s="175" t="n">
        <f aca="false">IF(N117="zákl. přenesená",J117,0)</f>
        <v>0</v>
      </c>
      <c r="BH117" s="175" t="n">
        <f aca="false">IF(N117="sníž. přenesená",J117,0)</f>
        <v>0</v>
      </c>
      <c r="BI117" s="175" t="n">
        <f aca="false">IF(N117="nulová",J117,0)</f>
        <v>0</v>
      </c>
      <c r="BJ117" s="10" t="s">
        <v>80</v>
      </c>
      <c r="BK117" s="175" t="n">
        <f aca="false">ROUND(I117*H117,2)</f>
        <v>0</v>
      </c>
      <c r="BL117" s="10" t="s">
        <v>146</v>
      </c>
      <c r="BM117" s="10" t="s">
        <v>1391</v>
      </c>
    </row>
    <row r="118" s="182" customFormat="true" ht="12" hidden="false" customHeight="false" outlineLevel="0" collapsed="false">
      <c r="B118" s="183"/>
      <c r="D118" s="176" t="s">
        <v>207</v>
      </c>
      <c r="E118" s="184"/>
      <c r="F118" s="185" t="s">
        <v>1378</v>
      </c>
      <c r="H118" s="184"/>
      <c r="L118" s="183"/>
      <c r="M118" s="186"/>
      <c r="N118" s="187"/>
      <c r="O118" s="187"/>
      <c r="P118" s="187"/>
      <c r="Q118" s="187"/>
      <c r="R118" s="187"/>
      <c r="S118" s="187"/>
      <c r="T118" s="188"/>
      <c r="AT118" s="184" t="s">
        <v>207</v>
      </c>
      <c r="AU118" s="184" t="s">
        <v>82</v>
      </c>
      <c r="AV118" s="182" t="s">
        <v>80</v>
      </c>
      <c r="AW118" s="182" t="s">
        <v>35</v>
      </c>
      <c r="AX118" s="182" t="s">
        <v>72</v>
      </c>
      <c r="AY118" s="184" t="s">
        <v>127</v>
      </c>
    </row>
    <row r="119" s="189" customFormat="true" ht="12" hidden="false" customHeight="false" outlineLevel="0" collapsed="false">
      <c r="B119" s="190"/>
      <c r="D119" s="176" t="s">
        <v>207</v>
      </c>
      <c r="E119" s="191"/>
      <c r="F119" s="192" t="s">
        <v>1392</v>
      </c>
      <c r="H119" s="193" t="n">
        <v>9</v>
      </c>
      <c r="L119" s="190"/>
      <c r="M119" s="194"/>
      <c r="N119" s="195"/>
      <c r="O119" s="195"/>
      <c r="P119" s="195"/>
      <c r="Q119" s="195"/>
      <c r="R119" s="195"/>
      <c r="S119" s="195"/>
      <c r="T119" s="196"/>
      <c r="AT119" s="191" t="s">
        <v>207</v>
      </c>
      <c r="AU119" s="191" t="s">
        <v>82</v>
      </c>
      <c r="AV119" s="189" t="s">
        <v>82</v>
      </c>
      <c r="AW119" s="189" t="s">
        <v>35</v>
      </c>
      <c r="AX119" s="189" t="s">
        <v>80</v>
      </c>
      <c r="AY119" s="191" t="s">
        <v>127</v>
      </c>
    </row>
    <row r="120" s="26" customFormat="true" ht="16.5" hidden="false" customHeight="true" outlineLevel="0" collapsed="false">
      <c r="B120" s="164"/>
      <c r="C120" s="165" t="s">
        <v>168</v>
      </c>
      <c r="D120" s="165" t="s">
        <v>130</v>
      </c>
      <c r="E120" s="166" t="s">
        <v>1393</v>
      </c>
      <c r="F120" s="167" t="s">
        <v>1394</v>
      </c>
      <c r="G120" s="168" t="s">
        <v>257</v>
      </c>
      <c r="H120" s="169" t="n">
        <v>5</v>
      </c>
      <c r="I120" s="170"/>
      <c r="J120" s="170" t="n">
        <f aca="false">ROUND(I120*H120,2)</f>
        <v>0</v>
      </c>
      <c r="K120" s="167"/>
      <c r="L120" s="27"/>
      <c r="M120" s="171"/>
      <c r="N120" s="172" t="s">
        <v>43</v>
      </c>
      <c r="O120" s="173" t="n">
        <v>0</v>
      </c>
      <c r="P120" s="173" t="n">
        <f aca="false">O120*H120</f>
        <v>0</v>
      </c>
      <c r="Q120" s="173" t="n">
        <v>0</v>
      </c>
      <c r="R120" s="173" t="n">
        <f aca="false">Q120*H120</f>
        <v>0</v>
      </c>
      <c r="S120" s="173" t="n">
        <v>0</v>
      </c>
      <c r="T120" s="174" t="n">
        <f aca="false">S120*H120</f>
        <v>0</v>
      </c>
      <c r="AR120" s="10" t="s">
        <v>146</v>
      </c>
      <c r="AT120" s="10" t="s">
        <v>130</v>
      </c>
      <c r="AU120" s="10" t="s">
        <v>82</v>
      </c>
      <c r="AY120" s="10" t="s">
        <v>127</v>
      </c>
      <c r="BE120" s="175" t="n">
        <f aca="false">IF(N120="základní",J120,0)</f>
        <v>0</v>
      </c>
      <c r="BF120" s="175" t="n">
        <f aca="false">IF(N120="snížená",J120,0)</f>
        <v>0</v>
      </c>
      <c r="BG120" s="175" t="n">
        <f aca="false">IF(N120="zákl. přenesená",J120,0)</f>
        <v>0</v>
      </c>
      <c r="BH120" s="175" t="n">
        <f aca="false">IF(N120="sníž. přenesená",J120,0)</f>
        <v>0</v>
      </c>
      <c r="BI120" s="175" t="n">
        <f aca="false">IF(N120="nulová",J120,0)</f>
        <v>0</v>
      </c>
      <c r="BJ120" s="10" t="s">
        <v>80</v>
      </c>
      <c r="BK120" s="175" t="n">
        <f aca="false">ROUND(I120*H120,2)</f>
        <v>0</v>
      </c>
      <c r="BL120" s="10" t="s">
        <v>146</v>
      </c>
      <c r="BM120" s="10" t="s">
        <v>1395</v>
      </c>
    </row>
    <row r="121" s="182" customFormat="true" ht="12" hidden="false" customHeight="false" outlineLevel="0" collapsed="false">
      <c r="B121" s="183"/>
      <c r="D121" s="176" t="s">
        <v>207</v>
      </c>
      <c r="E121" s="184"/>
      <c r="F121" s="185" t="s">
        <v>1378</v>
      </c>
      <c r="H121" s="184"/>
      <c r="L121" s="183"/>
      <c r="M121" s="186"/>
      <c r="N121" s="187"/>
      <c r="O121" s="187"/>
      <c r="P121" s="187"/>
      <c r="Q121" s="187"/>
      <c r="R121" s="187"/>
      <c r="S121" s="187"/>
      <c r="T121" s="188"/>
      <c r="AT121" s="184" t="s">
        <v>207</v>
      </c>
      <c r="AU121" s="184" t="s">
        <v>82</v>
      </c>
      <c r="AV121" s="182" t="s">
        <v>80</v>
      </c>
      <c r="AW121" s="182" t="s">
        <v>35</v>
      </c>
      <c r="AX121" s="182" t="s">
        <v>72</v>
      </c>
      <c r="AY121" s="184" t="s">
        <v>127</v>
      </c>
    </row>
    <row r="122" s="189" customFormat="true" ht="12" hidden="false" customHeight="false" outlineLevel="0" collapsed="false">
      <c r="B122" s="190"/>
      <c r="D122" s="176" t="s">
        <v>207</v>
      </c>
      <c r="E122" s="191"/>
      <c r="F122" s="192" t="s">
        <v>1396</v>
      </c>
      <c r="H122" s="193" t="n">
        <v>5</v>
      </c>
      <c r="L122" s="190"/>
      <c r="M122" s="194"/>
      <c r="N122" s="195"/>
      <c r="O122" s="195"/>
      <c r="P122" s="195"/>
      <c r="Q122" s="195"/>
      <c r="R122" s="195"/>
      <c r="S122" s="195"/>
      <c r="T122" s="196"/>
      <c r="AT122" s="191" t="s">
        <v>207</v>
      </c>
      <c r="AU122" s="191" t="s">
        <v>82</v>
      </c>
      <c r="AV122" s="189" t="s">
        <v>82</v>
      </c>
      <c r="AW122" s="189" t="s">
        <v>35</v>
      </c>
      <c r="AX122" s="189" t="s">
        <v>80</v>
      </c>
      <c r="AY122" s="191" t="s">
        <v>127</v>
      </c>
    </row>
    <row r="123" s="151" customFormat="true" ht="29.85" hidden="false" customHeight="true" outlineLevel="0" collapsed="false">
      <c r="B123" s="152"/>
      <c r="D123" s="153" t="s">
        <v>71</v>
      </c>
      <c r="E123" s="162" t="s">
        <v>156</v>
      </c>
      <c r="F123" s="162" t="s">
        <v>253</v>
      </c>
      <c r="J123" s="163" t="n">
        <f aca="false">BK123</f>
        <v>0</v>
      </c>
      <c r="L123" s="152"/>
      <c r="M123" s="156"/>
      <c r="N123" s="157"/>
      <c r="O123" s="157"/>
      <c r="P123" s="158" t="n">
        <f aca="false">SUM(P124:P146)</f>
        <v>53.1342</v>
      </c>
      <c r="Q123" s="157"/>
      <c r="R123" s="158" t="n">
        <f aca="false">SUM(R124:R146)</f>
        <v>5.4236</v>
      </c>
      <c r="S123" s="157"/>
      <c r="T123" s="159" t="n">
        <f aca="false">SUM(T124:T146)</f>
        <v>0</v>
      </c>
      <c r="AR123" s="153" t="s">
        <v>80</v>
      </c>
      <c r="AT123" s="160" t="s">
        <v>71</v>
      </c>
      <c r="AU123" s="160" t="s">
        <v>80</v>
      </c>
      <c r="AY123" s="153" t="s">
        <v>127</v>
      </c>
      <c r="BK123" s="161" t="n">
        <f aca="false">SUM(BK124:BK146)</f>
        <v>0</v>
      </c>
    </row>
    <row r="124" s="26" customFormat="true" ht="25.5" hidden="false" customHeight="true" outlineLevel="0" collapsed="false">
      <c r="B124" s="164"/>
      <c r="C124" s="165" t="s">
        <v>173</v>
      </c>
      <c r="D124" s="165" t="s">
        <v>130</v>
      </c>
      <c r="E124" s="166" t="s">
        <v>978</v>
      </c>
      <c r="F124" s="167" t="s">
        <v>979</v>
      </c>
      <c r="G124" s="168" t="s">
        <v>257</v>
      </c>
      <c r="H124" s="169" t="n">
        <v>3</v>
      </c>
      <c r="I124" s="170"/>
      <c r="J124" s="170" t="n">
        <f aca="false">ROUND(I124*H124,2)</f>
        <v>0</v>
      </c>
      <c r="K124" s="167"/>
      <c r="L124" s="27"/>
      <c r="M124" s="171"/>
      <c r="N124" s="172" t="s">
        <v>43</v>
      </c>
      <c r="O124" s="173" t="n">
        <v>2.431</v>
      </c>
      <c r="P124" s="173" t="n">
        <f aca="false">O124*H124</f>
        <v>7.293</v>
      </c>
      <c r="Q124" s="173" t="n">
        <v>0.1575</v>
      </c>
      <c r="R124" s="173" t="n">
        <f aca="false">Q124*H124</f>
        <v>0.4725</v>
      </c>
      <c r="S124" s="173" t="n">
        <v>0</v>
      </c>
      <c r="T124" s="174" t="n">
        <f aca="false">S124*H124</f>
        <v>0</v>
      </c>
      <c r="AR124" s="10" t="s">
        <v>146</v>
      </c>
      <c r="AT124" s="10" t="s">
        <v>130</v>
      </c>
      <c r="AU124" s="10" t="s">
        <v>82</v>
      </c>
      <c r="AY124" s="10" t="s">
        <v>127</v>
      </c>
      <c r="BE124" s="175" t="n">
        <f aca="false">IF(N124="základní",J124,0)</f>
        <v>0</v>
      </c>
      <c r="BF124" s="175" t="n">
        <f aca="false">IF(N124="snížená",J124,0)</f>
        <v>0</v>
      </c>
      <c r="BG124" s="175" t="n">
        <f aca="false">IF(N124="zákl. přenesená",J124,0)</f>
        <v>0</v>
      </c>
      <c r="BH124" s="175" t="n">
        <f aca="false">IF(N124="sníž. přenesená",J124,0)</f>
        <v>0</v>
      </c>
      <c r="BI124" s="175" t="n">
        <f aca="false">IF(N124="nulová",J124,0)</f>
        <v>0</v>
      </c>
      <c r="BJ124" s="10" t="s">
        <v>80</v>
      </c>
      <c r="BK124" s="175" t="n">
        <f aca="false">ROUND(I124*H124,2)</f>
        <v>0</v>
      </c>
      <c r="BL124" s="10" t="s">
        <v>146</v>
      </c>
      <c r="BM124" s="10" t="s">
        <v>1397</v>
      </c>
    </row>
    <row r="125" s="182" customFormat="true" ht="12" hidden="false" customHeight="false" outlineLevel="0" collapsed="false">
      <c r="B125" s="183"/>
      <c r="D125" s="176" t="s">
        <v>207</v>
      </c>
      <c r="E125" s="184"/>
      <c r="F125" s="185" t="s">
        <v>1378</v>
      </c>
      <c r="H125" s="184"/>
      <c r="L125" s="183"/>
      <c r="M125" s="186"/>
      <c r="N125" s="187"/>
      <c r="O125" s="187"/>
      <c r="P125" s="187"/>
      <c r="Q125" s="187"/>
      <c r="R125" s="187"/>
      <c r="S125" s="187"/>
      <c r="T125" s="188"/>
      <c r="AT125" s="184" t="s">
        <v>207</v>
      </c>
      <c r="AU125" s="184" t="s">
        <v>82</v>
      </c>
      <c r="AV125" s="182" t="s">
        <v>80</v>
      </c>
      <c r="AW125" s="182" t="s">
        <v>35</v>
      </c>
      <c r="AX125" s="182" t="s">
        <v>72</v>
      </c>
      <c r="AY125" s="184" t="s">
        <v>127</v>
      </c>
    </row>
    <row r="126" s="189" customFormat="true" ht="12" hidden="false" customHeight="false" outlineLevel="0" collapsed="false">
      <c r="B126" s="190"/>
      <c r="D126" s="176" t="s">
        <v>207</v>
      </c>
      <c r="E126" s="191"/>
      <c r="F126" s="192" t="s">
        <v>1398</v>
      </c>
      <c r="H126" s="193" t="n">
        <v>3</v>
      </c>
      <c r="L126" s="190"/>
      <c r="M126" s="194"/>
      <c r="N126" s="195"/>
      <c r="O126" s="195"/>
      <c r="P126" s="195"/>
      <c r="Q126" s="195"/>
      <c r="R126" s="195"/>
      <c r="S126" s="195"/>
      <c r="T126" s="196"/>
      <c r="AT126" s="191" t="s">
        <v>207</v>
      </c>
      <c r="AU126" s="191" t="s">
        <v>82</v>
      </c>
      <c r="AV126" s="189" t="s">
        <v>82</v>
      </c>
      <c r="AW126" s="189" t="s">
        <v>35</v>
      </c>
      <c r="AX126" s="189" t="s">
        <v>80</v>
      </c>
      <c r="AY126" s="191" t="s">
        <v>127</v>
      </c>
    </row>
    <row r="127" s="26" customFormat="true" ht="25.5" hidden="false" customHeight="true" outlineLevel="0" collapsed="false">
      <c r="B127" s="164"/>
      <c r="C127" s="165" t="s">
        <v>248</v>
      </c>
      <c r="D127" s="165" t="s">
        <v>130</v>
      </c>
      <c r="E127" s="166" t="s">
        <v>262</v>
      </c>
      <c r="F127" s="167" t="s">
        <v>263</v>
      </c>
      <c r="G127" s="168" t="s">
        <v>257</v>
      </c>
      <c r="H127" s="169" t="n">
        <v>22</v>
      </c>
      <c r="I127" s="170"/>
      <c r="J127" s="170" t="n">
        <f aca="false">ROUND(I127*H127,2)</f>
        <v>0</v>
      </c>
      <c r="K127" s="167"/>
      <c r="L127" s="27"/>
      <c r="M127" s="171"/>
      <c r="N127" s="172" t="s">
        <v>43</v>
      </c>
      <c r="O127" s="173" t="n">
        <v>0</v>
      </c>
      <c r="P127" s="173" t="n">
        <f aca="false">O127*H127</f>
        <v>0</v>
      </c>
      <c r="Q127" s="173" t="n">
        <v>0</v>
      </c>
      <c r="R127" s="173" t="n">
        <f aca="false">Q127*H127</f>
        <v>0</v>
      </c>
      <c r="S127" s="173" t="n">
        <v>0</v>
      </c>
      <c r="T127" s="174" t="n">
        <f aca="false">S127*H127</f>
        <v>0</v>
      </c>
      <c r="AR127" s="10" t="s">
        <v>146</v>
      </c>
      <c r="AT127" s="10" t="s">
        <v>130</v>
      </c>
      <c r="AU127" s="10" t="s">
        <v>82</v>
      </c>
      <c r="AY127" s="10" t="s">
        <v>127</v>
      </c>
      <c r="BE127" s="175" t="n">
        <f aca="false">IF(N127="základní",J127,0)</f>
        <v>0</v>
      </c>
      <c r="BF127" s="175" t="n">
        <f aca="false">IF(N127="snížená",J127,0)</f>
        <v>0</v>
      </c>
      <c r="BG127" s="175" t="n">
        <f aca="false">IF(N127="zákl. přenesená",J127,0)</f>
        <v>0</v>
      </c>
      <c r="BH127" s="175" t="n">
        <f aca="false">IF(N127="sníž. přenesená",J127,0)</f>
        <v>0</v>
      </c>
      <c r="BI127" s="175" t="n">
        <f aca="false">IF(N127="nulová",J127,0)</f>
        <v>0</v>
      </c>
      <c r="BJ127" s="10" t="s">
        <v>80</v>
      </c>
      <c r="BK127" s="175" t="n">
        <f aca="false">ROUND(I127*H127,2)</f>
        <v>0</v>
      </c>
      <c r="BL127" s="10" t="s">
        <v>146</v>
      </c>
      <c r="BM127" s="10" t="s">
        <v>1399</v>
      </c>
    </row>
    <row r="128" s="182" customFormat="true" ht="12" hidden="false" customHeight="false" outlineLevel="0" collapsed="false">
      <c r="B128" s="183"/>
      <c r="D128" s="176" t="s">
        <v>207</v>
      </c>
      <c r="E128" s="184"/>
      <c r="F128" s="185" t="s">
        <v>1378</v>
      </c>
      <c r="H128" s="184"/>
      <c r="L128" s="183"/>
      <c r="M128" s="186"/>
      <c r="N128" s="187"/>
      <c r="O128" s="187"/>
      <c r="P128" s="187"/>
      <c r="Q128" s="187"/>
      <c r="R128" s="187"/>
      <c r="S128" s="187"/>
      <c r="T128" s="188"/>
      <c r="AT128" s="184" t="s">
        <v>207</v>
      </c>
      <c r="AU128" s="184" t="s">
        <v>82</v>
      </c>
      <c r="AV128" s="182" t="s">
        <v>80</v>
      </c>
      <c r="AW128" s="182" t="s">
        <v>35</v>
      </c>
      <c r="AX128" s="182" t="s">
        <v>72</v>
      </c>
      <c r="AY128" s="184" t="s">
        <v>127</v>
      </c>
    </row>
    <row r="129" s="189" customFormat="true" ht="12" hidden="false" customHeight="false" outlineLevel="0" collapsed="false">
      <c r="B129" s="190"/>
      <c r="D129" s="176" t="s">
        <v>207</v>
      </c>
      <c r="E129" s="191"/>
      <c r="F129" s="192" t="s">
        <v>1400</v>
      </c>
      <c r="H129" s="193" t="n">
        <v>10</v>
      </c>
      <c r="L129" s="190"/>
      <c r="M129" s="194"/>
      <c r="N129" s="195"/>
      <c r="O129" s="195"/>
      <c r="P129" s="195"/>
      <c r="Q129" s="195"/>
      <c r="R129" s="195"/>
      <c r="S129" s="195"/>
      <c r="T129" s="196"/>
      <c r="AT129" s="191" t="s">
        <v>207</v>
      </c>
      <c r="AU129" s="191" t="s">
        <v>82</v>
      </c>
      <c r="AV129" s="189" t="s">
        <v>82</v>
      </c>
      <c r="AW129" s="189" t="s">
        <v>35</v>
      </c>
      <c r="AX129" s="189" t="s">
        <v>72</v>
      </c>
      <c r="AY129" s="191" t="s">
        <v>127</v>
      </c>
    </row>
    <row r="130" s="182" customFormat="true" ht="12" hidden="false" customHeight="false" outlineLevel="0" collapsed="false">
      <c r="B130" s="183"/>
      <c r="D130" s="176" t="s">
        <v>207</v>
      </c>
      <c r="E130" s="184"/>
      <c r="F130" s="185" t="s">
        <v>1376</v>
      </c>
      <c r="H130" s="184"/>
      <c r="L130" s="183"/>
      <c r="M130" s="186"/>
      <c r="N130" s="187"/>
      <c r="O130" s="187"/>
      <c r="P130" s="187"/>
      <c r="Q130" s="187"/>
      <c r="R130" s="187"/>
      <c r="S130" s="187"/>
      <c r="T130" s="188"/>
      <c r="AT130" s="184" t="s">
        <v>207</v>
      </c>
      <c r="AU130" s="184" t="s">
        <v>82</v>
      </c>
      <c r="AV130" s="182" t="s">
        <v>80</v>
      </c>
      <c r="AW130" s="182" t="s">
        <v>35</v>
      </c>
      <c r="AX130" s="182" t="s">
        <v>72</v>
      </c>
      <c r="AY130" s="184" t="s">
        <v>127</v>
      </c>
    </row>
    <row r="131" s="189" customFormat="true" ht="12" hidden="false" customHeight="false" outlineLevel="0" collapsed="false">
      <c r="B131" s="190"/>
      <c r="D131" s="176" t="s">
        <v>207</v>
      </c>
      <c r="E131" s="191"/>
      <c r="F131" s="192" t="s">
        <v>1401</v>
      </c>
      <c r="H131" s="193" t="n">
        <v>12</v>
      </c>
      <c r="L131" s="190"/>
      <c r="M131" s="194"/>
      <c r="N131" s="195"/>
      <c r="O131" s="195"/>
      <c r="P131" s="195"/>
      <c r="Q131" s="195"/>
      <c r="R131" s="195"/>
      <c r="S131" s="195"/>
      <c r="T131" s="196"/>
      <c r="AT131" s="191" t="s">
        <v>207</v>
      </c>
      <c r="AU131" s="191" t="s">
        <v>82</v>
      </c>
      <c r="AV131" s="189" t="s">
        <v>82</v>
      </c>
      <c r="AW131" s="189" t="s">
        <v>35</v>
      </c>
      <c r="AX131" s="189" t="s">
        <v>72</v>
      </c>
      <c r="AY131" s="191" t="s">
        <v>127</v>
      </c>
    </row>
    <row r="132" s="197" customFormat="true" ht="12" hidden="false" customHeight="false" outlineLevel="0" collapsed="false">
      <c r="B132" s="198"/>
      <c r="D132" s="176" t="s">
        <v>207</v>
      </c>
      <c r="E132" s="199"/>
      <c r="F132" s="200" t="s">
        <v>227</v>
      </c>
      <c r="H132" s="201" t="n">
        <v>22</v>
      </c>
      <c r="L132" s="198"/>
      <c r="M132" s="202"/>
      <c r="N132" s="203"/>
      <c r="O132" s="203"/>
      <c r="P132" s="203"/>
      <c r="Q132" s="203"/>
      <c r="R132" s="203"/>
      <c r="S132" s="203"/>
      <c r="T132" s="204"/>
      <c r="AT132" s="199" t="s">
        <v>207</v>
      </c>
      <c r="AU132" s="199" t="s">
        <v>82</v>
      </c>
      <c r="AV132" s="197" t="s">
        <v>146</v>
      </c>
      <c r="AW132" s="197" t="s">
        <v>35</v>
      </c>
      <c r="AX132" s="197" t="s">
        <v>80</v>
      </c>
      <c r="AY132" s="199" t="s">
        <v>127</v>
      </c>
    </row>
    <row r="133" s="26" customFormat="true" ht="16.5" hidden="false" customHeight="true" outlineLevel="0" collapsed="false">
      <c r="B133" s="164"/>
      <c r="C133" s="165" t="s">
        <v>254</v>
      </c>
      <c r="D133" s="165" t="s">
        <v>130</v>
      </c>
      <c r="E133" s="166" t="s">
        <v>984</v>
      </c>
      <c r="F133" s="167" t="s">
        <v>985</v>
      </c>
      <c r="G133" s="168" t="s">
        <v>257</v>
      </c>
      <c r="H133" s="169" t="n">
        <v>74</v>
      </c>
      <c r="I133" s="170"/>
      <c r="J133" s="170" t="n">
        <f aca="false">ROUND(I133*H133,2)</f>
        <v>0</v>
      </c>
      <c r="K133" s="167" t="s">
        <v>134</v>
      </c>
      <c r="L133" s="27"/>
      <c r="M133" s="171"/>
      <c r="N133" s="172" t="s">
        <v>43</v>
      </c>
      <c r="O133" s="173" t="n">
        <v>0.216</v>
      </c>
      <c r="P133" s="173" t="n">
        <f aca="false">O133*H133</f>
        <v>15.984</v>
      </c>
      <c r="Q133" s="173" t="n">
        <v>0.00595</v>
      </c>
      <c r="R133" s="173" t="n">
        <f aca="false">Q133*H133</f>
        <v>0.4403</v>
      </c>
      <c r="S133" s="173" t="n">
        <v>0</v>
      </c>
      <c r="T133" s="174" t="n">
        <f aca="false">S133*H133</f>
        <v>0</v>
      </c>
      <c r="AR133" s="10" t="s">
        <v>146</v>
      </c>
      <c r="AT133" s="10" t="s">
        <v>130</v>
      </c>
      <c r="AU133" s="10" t="s">
        <v>82</v>
      </c>
      <c r="AY133" s="10" t="s">
        <v>127</v>
      </c>
      <c r="BE133" s="175" t="n">
        <f aca="false">IF(N133="základní",J133,0)</f>
        <v>0</v>
      </c>
      <c r="BF133" s="175" t="n">
        <f aca="false">IF(N133="snížená",J133,0)</f>
        <v>0</v>
      </c>
      <c r="BG133" s="175" t="n">
        <f aca="false">IF(N133="zákl. přenesená",J133,0)</f>
        <v>0</v>
      </c>
      <c r="BH133" s="175" t="n">
        <f aca="false">IF(N133="sníž. přenesená",J133,0)</f>
        <v>0</v>
      </c>
      <c r="BI133" s="175" t="n">
        <f aca="false">IF(N133="nulová",J133,0)</f>
        <v>0</v>
      </c>
      <c r="BJ133" s="10" t="s">
        <v>80</v>
      </c>
      <c r="BK133" s="175" t="n">
        <f aca="false">ROUND(I133*H133,2)</f>
        <v>0</v>
      </c>
      <c r="BL133" s="10" t="s">
        <v>146</v>
      </c>
      <c r="BM133" s="10" t="s">
        <v>1402</v>
      </c>
    </row>
    <row r="134" s="182" customFormat="true" ht="12" hidden="false" customHeight="false" outlineLevel="0" collapsed="false">
      <c r="B134" s="183"/>
      <c r="D134" s="176" t="s">
        <v>207</v>
      </c>
      <c r="E134" s="184"/>
      <c r="F134" s="185" t="s">
        <v>1376</v>
      </c>
      <c r="H134" s="184"/>
      <c r="L134" s="183"/>
      <c r="M134" s="186"/>
      <c r="N134" s="187"/>
      <c r="O134" s="187"/>
      <c r="P134" s="187"/>
      <c r="Q134" s="187"/>
      <c r="R134" s="187"/>
      <c r="S134" s="187"/>
      <c r="T134" s="188"/>
      <c r="AT134" s="184" t="s">
        <v>207</v>
      </c>
      <c r="AU134" s="184" t="s">
        <v>82</v>
      </c>
      <c r="AV134" s="182" t="s">
        <v>80</v>
      </c>
      <c r="AW134" s="182" t="s">
        <v>35</v>
      </c>
      <c r="AX134" s="182" t="s">
        <v>72</v>
      </c>
      <c r="AY134" s="184" t="s">
        <v>127</v>
      </c>
    </row>
    <row r="135" s="189" customFormat="true" ht="12" hidden="false" customHeight="false" outlineLevel="0" collapsed="false">
      <c r="B135" s="190"/>
      <c r="D135" s="176" t="s">
        <v>207</v>
      </c>
      <c r="E135" s="191"/>
      <c r="F135" s="192" t="s">
        <v>1403</v>
      </c>
      <c r="H135" s="193" t="n">
        <v>44</v>
      </c>
      <c r="L135" s="190"/>
      <c r="M135" s="194"/>
      <c r="N135" s="195"/>
      <c r="O135" s="195"/>
      <c r="P135" s="195"/>
      <c r="Q135" s="195"/>
      <c r="R135" s="195"/>
      <c r="S135" s="195"/>
      <c r="T135" s="196"/>
      <c r="AT135" s="191" t="s">
        <v>207</v>
      </c>
      <c r="AU135" s="191" t="s">
        <v>82</v>
      </c>
      <c r="AV135" s="189" t="s">
        <v>82</v>
      </c>
      <c r="AW135" s="189" t="s">
        <v>35</v>
      </c>
      <c r="AX135" s="189" t="s">
        <v>72</v>
      </c>
      <c r="AY135" s="191" t="s">
        <v>127</v>
      </c>
    </row>
    <row r="136" s="182" customFormat="true" ht="12" hidden="false" customHeight="false" outlineLevel="0" collapsed="false">
      <c r="B136" s="183"/>
      <c r="D136" s="176" t="s">
        <v>207</v>
      </c>
      <c r="E136" s="184"/>
      <c r="F136" s="185" t="s">
        <v>1378</v>
      </c>
      <c r="H136" s="184"/>
      <c r="L136" s="183"/>
      <c r="M136" s="186"/>
      <c r="N136" s="187"/>
      <c r="O136" s="187"/>
      <c r="P136" s="187"/>
      <c r="Q136" s="187"/>
      <c r="R136" s="187"/>
      <c r="S136" s="187"/>
      <c r="T136" s="188"/>
      <c r="AT136" s="184" t="s">
        <v>207</v>
      </c>
      <c r="AU136" s="184" t="s">
        <v>82</v>
      </c>
      <c r="AV136" s="182" t="s">
        <v>80</v>
      </c>
      <c r="AW136" s="182" t="s">
        <v>35</v>
      </c>
      <c r="AX136" s="182" t="s">
        <v>72</v>
      </c>
      <c r="AY136" s="184" t="s">
        <v>127</v>
      </c>
    </row>
    <row r="137" s="189" customFormat="true" ht="12" hidden="false" customHeight="false" outlineLevel="0" collapsed="false">
      <c r="B137" s="190"/>
      <c r="D137" s="176" t="s">
        <v>207</v>
      </c>
      <c r="E137" s="191"/>
      <c r="F137" s="192" t="s">
        <v>1404</v>
      </c>
      <c r="H137" s="193" t="n">
        <v>30</v>
      </c>
      <c r="L137" s="190"/>
      <c r="M137" s="194"/>
      <c r="N137" s="195"/>
      <c r="O137" s="195"/>
      <c r="P137" s="195"/>
      <c r="Q137" s="195"/>
      <c r="R137" s="195"/>
      <c r="S137" s="195"/>
      <c r="T137" s="196"/>
      <c r="AT137" s="191" t="s">
        <v>207</v>
      </c>
      <c r="AU137" s="191" t="s">
        <v>82</v>
      </c>
      <c r="AV137" s="189" t="s">
        <v>82</v>
      </c>
      <c r="AW137" s="189" t="s">
        <v>35</v>
      </c>
      <c r="AX137" s="189" t="s">
        <v>72</v>
      </c>
      <c r="AY137" s="191" t="s">
        <v>127</v>
      </c>
    </row>
    <row r="138" s="197" customFormat="true" ht="12" hidden="false" customHeight="false" outlineLevel="0" collapsed="false">
      <c r="B138" s="198"/>
      <c r="D138" s="176" t="s">
        <v>207</v>
      </c>
      <c r="E138" s="199"/>
      <c r="F138" s="200" t="s">
        <v>227</v>
      </c>
      <c r="H138" s="201" t="n">
        <v>74</v>
      </c>
      <c r="L138" s="198"/>
      <c r="M138" s="202"/>
      <c r="N138" s="203"/>
      <c r="O138" s="203"/>
      <c r="P138" s="203"/>
      <c r="Q138" s="203"/>
      <c r="R138" s="203"/>
      <c r="S138" s="203"/>
      <c r="T138" s="204"/>
      <c r="AT138" s="199" t="s">
        <v>207</v>
      </c>
      <c r="AU138" s="199" t="s">
        <v>82</v>
      </c>
      <c r="AV138" s="197" t="s">
        <v>146</v>
      </c>
      <c r="AW138" s="197" t="s">
        <v>35</v>
      </c>
      <c r="AX138" s="197" t="s">
        <v>80</v>
      </c>
      <c r="AY138" s="199" t="s">
        <v>127</v>
      </c>
    </row>
    <row r="139" s="26" customFormat="true" ht="16.5" hidden="false" customHeight="true" outlineLevel="0" collapsed="false">
      <c r="B139" s="164"/>
      <c r="C139" s="165" t="s">
        <v>261</v>
      </c>
      <c r="D139" s="165" t="s">
        <v>130</v>
      </c>
      <c r="E139" s="166" t="s">
        <v>267</v>
      </c>
      <c r="F139" s="167" t="s">
        <v>268</v>
      </c>
      <c r="G139" s="168" t="s">
        <v>257</v>
      </c>
      <c r="H139" s="169" t="n">
        <v>53.7</v>
      </c>
      <c r="I139" s="170"/>
      <c r="J139" s="170" t="n">
        <f aca="false">ROUND(I139*H139,2)</f>
        <v>0</v>
      </c>
      <c r="K139" s="167"/>
      <c r="L139" s="27"/>
      <c r="M139" s="171"/>
      <c r="N139" s="172" t="s">
        <v>43</v>
      </c>
      <c r="O139" s="173" t="n">
        <v>0.556</v>
      </c>
      <c r="P139" s="173" t="n">
        <f aca="false">O139*H139</f>
        <v>29.8572</v>
      </c>
      <c r="Q139" s="173" t="n">
        <v>0.084</v>
      </c>
      <c r="R139" s="173" t="n">
        <f aca="false">Q139*H139</f>
        <v>4.5108</v>
      </c>
      <c r="S139" s="173" t="n">
        <v>0</v>
      </c>
      <c r="T139" s="174" t="n">
        <f aca="false">S139*H139</f>
        <v>0</v>
      </c>
      <c r="AR139" s="10" t="s">
        <v>146</v>
      </c>
      <c r="AT139" s="10" t="s">
        <v>130</v>
      </c>
      <c r="AU139" s="10" t="s">
        <v>82</v>
      </c>
      <c r="AY139" s="10" t="s">
        <v>127</v>
      </c>
      <c r="BE139" s="175" t="n">
        <f aca="false">IF(N139="základní",J139,0)</f>
        <v>0</v>
      </c>
      <c r="BF139" s="175" t="n">
        <f aca="false">IF(N139="snížená",J139,0)</f>
        <v>0</v>
      </c>
      <c r="BG139" s="175" t="n">
        <f aca="false">IF(N139="zákl. přenesená",J139,0)</f>
        <v>0</v>
      </c>
      <c r="BH139" s="175" t="n">
        <f aca="false">IF(N139="sníž. přenesená",J139,0)</f>
        <v>0</v>
      </c>
      <c r="BI139" s="175" t="n">
        <f aca="false">IF(N139="nulová",J139,0)</f>
        <v>0</v>
      </c>
      <c r="BJ139" s="10" t="s">
        <v>80</v>
      </c>
      <c r="BK139" s="175" t="n">
        <f aca="false">ROUND(I139*H139,2)</f>
        <v>0</v>
      </c>
      <c r="BL139" s="10" t="s">
        <v>146</v>
      </c>
      <c r="BM139" s="10" t="s">
        <v>1405</v>
      </c>
    </row>
    <row r="140" s="182" customFormat="true" ht="12" hidden="false" customHeight="false" outlineLevel="0" collapsed="false">
      <c r="B140" s="183"/>
      <c r="D140" s="176" t="s">
        <v>207</v>
      </c>
      <c r="E140" s="184"/>
      <c r="F140" s="185" t="s">
        <v>1376</v>
      </c>
      <c r="H140" s="184"/>
      <c r="L140" s="183"/>
      <c r="M140" s="186"/>
      <c r="N140" s="187"/>
      <c r="O140" s="187"/>
      <c r="P140" s="187"/>
      <c r="Q140" s="187"/>
      <c r="R140" s="187"/>
      <c r="S140" s="187"/>
      <c r="T140" s="188"/>
      <c r="AT140" s="184" t="s">
        <v>207</v>
      </c>
      <c r="AU140" s="184" t="s">
        <v>82</v>
      </c>
      <c r="AV140" s="182" t="s">
        <v>80</v>
      </c>
      <c r="AW140" s="182" t="s">
        <v>35</v>
      </c>
      <c r="AX140" s="182" t="s">
        <v>72</v>
      </c>
      <c r="AY140" s="184" t="s">
        <v>127</v>
      </c>
    </row>
    <row r="141" s="189" customFormat="true" ht="12" hidden="false" customHeight="false" outlineLevel="0" collapsed="false">
      <c r="B141" s="190"/>
      <c r="D141" s="176" t="s">
        <v>207</v>
      </c>
      <c r="E141" s="191"/>
      <c r="F141" s="192" t="s">
        <v>1406</v>
      </c>
      <c r="H141" s="193" t="n">
        <v>31.8</v>
      </c>
      <c r="L141" s="190"/>
      <c r="M141" s="194"/>
      <c r="N141" s="195"/>
      <c r="O141" s="195"/>
      <c r="P141" s="195"/>
      <c r="Q141" s="195"/>
      <c r="R141" s="195"/>
      <c r="S141" s="195"/>
      <c r="T141" s="196"/>
      <c r="AT141" s="191" t="s">
        <v>207</v>
      </c>
      <c r="AU141" s="191" t="s">
        <v>82</v>
      </c>
      <c r="AV141" s="189" t="s">
        <v>82</v>
      </c>
      <c r="AW141" s="189" t="s">
        <v>35</v>
      </c>
      <c r="AX141" s="189" t="s">
        <v>72</v>
      </c>
      <c r="AY141" s="191" t="s">
        <v>127</v>
      </c>
    </row>
    <row r="142" s="182" customFormat="true" ht="12" hidden="false" customHeight="false" outlineLevel="0" collapsed="false">
      <c r="B142" s="183"/>
      <c r="D142" s="176" t="s">
        <v>207</v>
      </c>
      <c r="E142" s="184"/>
      <c r="F142" s="185" t="s">
        <v>1378</v>
      </c>
      <c r="H142" s="184"/>
      <c r="L142" s="183"/>
      <c r="M142" s="186"/>
      <c r="N142" s="187"/>
      <c r="O142" s="187"/>
      <c r="P142" s="187"/>
      <c r="Q142" s="187"/>
      <c r="R142" s="187"/>
      <c r="S142" s="187"/>
      <c r="T142" s="188"/>
      <c r="AT142" s="184" t="s">
        <v>207</v>
      </c>
      <c r="AU142" s="184" t="s">
        <v>82</v>
      </c>
      <c r="AV142" s="182" t="s">
        <v>80</v>
      </c>
      <c r="AW142" s="182" t="s">
        <v>35</v>
      </c>
      <c r="AX142" s="182" t="s">
        <v>72</v>
      </c>
      <c r="AY142" s="184" t="s">
        <v>127</v>
      </c>
    </row>
    <row r="143" s="189" customFormat="true" ht="12" hidden="false" customHeight="false" outlineLevel="0" collapsed="false">
      <c r="B143" s="190"/>
      <c r="D143" s="176" t="s">
        <v>207</v>
      </c>
      <c r="E143" s="191"/>
      <c r="F143" s="192" t="s">
        <v>1407</v>
      </c>
      <c r="H143" s="193" t="n">
        <v>15.6</v>
      </c>
      <c r="L143" s="190"/>
      <c r="M143" s="194"/>
      <c r="N143" s="195"/>
      <c r="O143" s="195"/>
      <c r="P143" s="195"/>
      <c r="Q143" s="195"/>
      <c r="R143" s="195"/>
      <c r="S143" s="195"/>
      <c r="T143" s="196"/>
      <c r="AT143" s="191" t="s">
        <v>207</v>
      </c>
      <c r="AU143" s="191" t="s">
        <v>82</v>
      </c>
      <c r="AV143" s="189" t="s">
        <v>82</v>
      </c>
      <c r="AW143" s="189" t="s">
        <v>35</v>
      </c>
      <c r="AX143" s="189" t="s">
        <v>72</v>
      </c>
      <c r="AY143" s="191" t="s">
        <v>127</v>
      </c>
    </row>
    <row r="144" s="189" customFormat="true" ht="12" hidden="false" customHeight="false" outlineLevel="0" collapsed="false">
      <c r="B144" s="190"/>
      <c r="D144" s="176" t="s">
        <v>207</v>
      </c>
      <c r="E144" s="191"/>
      <c r="F144" s="192" t="s">
        <v>1408</v>
      </c>
      <c r="H144" s="193" t="n">
        <v>4.2</v>
      </c>
      <c r="L144" s="190"/>
      <c r="M144" s="194"/>
      <c r="N144" s="195"/>
      <c r="O144" s="195"/>
      <c r="P144" s="195"/>
      <c r="Q144" s="195"/>
      <c r="R144" s="195"/>
      <c r="S144" s="195"/>
      <c r="T144" s="196"/>
      <c r="AT144" s="191" t="s">
        <v>207</v>
      </c>
      <c r="AU144" s="191" t="s">
        <v>82</v>
      </c>
      <c r="AV144" s="189" t="s">
        <v>82</v>
      </c>
      <c r="AW144" s="189" t="s">
        <v>35</v>
      </c>
      <c r="AX144" s="189" t="s">
        <v>72</v>
      </c>
      <c r="AY144" s="191" t="s">
        <v>127</v>
      </c>
    </row>
    <row r="145" s="189" customFormat="true" ht="12" hidden="false" customHeight="false" outlineLevel="0" collapsed="false">
      <c r="B145" s="190"/>
      <c r="D145" s="176" t="s">
        <v>207</v>
      </c>
      <c r="E145" s="191"/>
      <c r="F145" s="192" t="s">
        <v>1409</v>
      </c>
      <c r="H145" s="193" t="n">
        <v>2.1</v>
      </c>
      <c r="L145" s="190"/>
      <c r="M145" s="194"/>
      <c r="N145" s="195"/>
      <c r="O145" s="195"/>
      <c r="P145" s="195"/>
      <c r="Q145" s="195"/>
      <c r="R145" s="195"/>
      <c r="S145" s="195"/>
      <c r="T145" s="196"/>
      <c r="AT145" s="191" t="s">
        <v>207</v>
      </c>
      <c r="AU145" s="191" t="s">
        <v>82</v>
      </c>
      <c r="AV145" s="189" t="s">
        <v>82</v>
      </c>
      <c r="AW145" s="189" t="s">
        <v>35</v>
      </c>
      <c r="AX145" s="189" t="s">
        <v>72</v>
      </c>
      <c r="AY145" s="191" t="s">
        <v>127</v>
      </c>
    </row>
    <row r="146" s="197" customFormat="true" ht="12" hidden="false" customHeight="false" outlineLevel="0" collapsed="false">
      <c r="B146" s="198"/>
      <c r="D146" s="176" t="s">
        <v>207</v>
      </c>
      <c r="E146" s="199"/>
      <c r="F146" s="200" t="s">
        <v>227</v>
      </c>
      <c r="H146" s="201" t="n">
        <v>53.7</v>
      </c>
      <c r="L146" s="198"/>
      <c r="M146" s="202"/>
      <c r="N146" s="203"/>
      <c r="O146" s="203"/>
      <c r="P146" s="203"/>
      <c r="Q146" s="203"/>
      <c r="R146" s="203"/>
      <c r="S146" s="203"/>
      <c r="T146" s="204"/>
      <c r="AT146" s="199" t="s">
        <v>207</v>
      </c>
      <c r="AU146" s="199" t="s">
        <v>82</v>
      </c>
      <c r="AV146" s="197" t="s">
        <v>146</v>
      </c>
      <c r="AW146" s="197" t="s">
        <v>35</v>
      </c>
      <c r="AX146" s="197" t="s">
        <v>80</v>
      </c>
      <c r="AY146" s="199" t="s">
        <v>127</v>
      </c>
    </row>
    <row r="147" s="151" customFormat="true" ht="29.85" hidden="false" customHeight="true" outlineLevel="0" collapsed="false">
      <c r="B147" s="152"/>
      <c r="D147" s="153" t="s">
        <v>71</v>
      </c>
      <c r="E147" s="162" t="s">
        <v>173</v>
      </c>
      <c r="F147" s="162" t="s">
        <v>304</v>
      </c>
      <c r="J147" s="163" t="n">
        <f aca="false">BK147</f>
        <v>0</v>
      </c>
      <c r="L147" s="152"/>
      <c r="M147" s="156"/>
      <c r="N147" s="157"/>
      <c r="O147" s="157"/>
      <c r="P147" s="158" t="n">
        <f aca="false">SUM(P148:P226)</f>
        <v>658.446705</v>
      </c>
      <c r="Q147" s="157"/>
      <c r="R147" s="158" t="n">
        <f aca="false">SUM(R148:R226)</f>
        <v>10.14068087</v>
      </c>
      <c r="S147" s="157"/>
      <c r="T147" s="159" t="n">
        <f aca="false">SUM(T148:T226)</f>
        <v>37.16501</v>
      </c>
      <c r="AR147" s="153" t="s">
        <v>80</v>
      </c>
      <c r="AT147" s="160" t="s">
        <v>71</v>
      </c>
      <c r="AU147" s="160" t="s">
        <v>80</v>
      </c>
      <c r="AY147" s="153" t="s">
        <v>127</v>
      </c>
      <c r="BK147" s="161" t="n">
        <f aca="false">SUM(BK148:BK226)</f>
        <v>0</v>
      </c>
    </row>
    <row r="148" s="26" customFormat="true" ht="16.5" hidden="false" customHeight="true" outlineLevel="0" collapsed="false">
      <c r="B148" s="164"/>
      <c r="C148" s="165" t="s">
        <v>266</v>
      </c>
      <c r="D148" s="165" t="s">
        <v>130</v>
      </c>
      <c r="E148" s="166" t="s">
        <v>305</v>
      </c>
      <c r="F148" s="167" t="s">
        <v>306</v>
      </c>
      <c r="G148" s="168" t="s">
        <v>257</v>
      </c>
      <c r="H148" s="169" t="n">
        <v>358</v>
      </c>
      <c r="I148" s="170"/>
      <c r="J148" s="170" t="n">
        <f aca="false">ROUND(I148*H148,2)</f>
        <v>0</v>
      </c>
      <c r="K148" s="167" t="s">
        <v>134</v>
      </c>
      <c r="L148" s="27"/>
      <c r="M148" s="171"/>
      <c r="N148" s="172" t="s">
        <v>43</v>
      </c>
      <c r="O148" s="173" t="n">
        <v>0.139</v>
      </c>
      <c r="P148" s="173" t="n">
        <f aca="false">O148*H148</f>
        <v>49.762</v>
      </c>
      <c r="Q148" s="173" t="n">
        <v>0</v>
      </c>
      <c r="R148" s="173" t="n">
        <f aca="false">Q148*H148</f>
        <v>0</v>
      </c>
      <c r="S148" s="173" t="n">
        <v>0</v>
      </c>
      <c r="T148" s="174" t="n">
        <f aca="false">S148*H148</f>
        <v>0</v>
      </c>
      <c r="AR148" s="10" t="s">
        <v>146</v>
      </c>
      <c r="AT148" s="10" t="s">
        <v>130</v>
      </c>
      <c r="AU148" s="10" t="s">
        <v>82</v>
      </c>
      <c r="AY148" s="10" t="s">
        <v>127</v>
      </c>
      <c r="BE148" s="175" t="n">
        <f aca="false">IF(N148="základní",J148,0)</f>
        <v>0</v>
      </c>
      <c r="BF148" s="175" t="n">
        <f aca="false">IF(N148="snížená",J148,0)</f>
        <v>0</v>
      </c>
      <c r="BG148" s="175" t="n">
        <f aca="false">IF(N148="zákl. přenesená",J148,0)</f>
        <v>0</v>
      </c>
      <c r="BH148" s="175" t="n">
        <f aca="false">IF(N148="sníž. přenesená",J148,0)</f>
        <v>0</v>
      </c>
      <c r="BI148" s="175" t="n">
        <f aca="false">IF(N148="nulová",J148,0)</f>
        <v>0</v>
      </c>
      <c r="BJ148" s="10" t="s">
        <v>80</v>
      </c>
      <c r="BK148" s="175" t="n">
        <f aca="false">ROUND(I148*H148,2)</f>
        <v>0</v>
      </c>
      <c r="BL148" s="10" t="s">
        <v>146</v>
      </c>
      <c r="BM148" s="10" t="s">
        <v>1410</v>
      </c>
    </row>
    <row r="149" s="182" customFormat="true" ht="12" hidden="false" customHeight="false" outlineLevel="0" collapsed="false">
      <c r="B149" s="183"/>
      <c r="D149" s="176" t="s">
        <v>207</v>
      </c>
      <c r="E149" s="184"/>
      <c r="F149" s="185" t="s">
        <v>1376</v>
      </c>
      <c r="H149" s="184"/>
      <c r="L149" s="183"/>
      <c r="M149" s="186"/>
      <c r="N149" s="187"/>
      <c r="O149" s="187"/>
      <c r="P149" s="187"/>
      <c r="Q149" s="187"/>
      <c r="R149" s="187"/>
      <c r="S149" s="187"/>
      <c r="T149" s="188"/>
      <c r="AT149" s="184" t="s">
        <v>207</v>
      </c>
      <c r="AU149" s="184" t="s">
        <v>82</v>
      </c>
      <c r="AV149" s="182" t="s">
        <v>80</v>
      </c>
      <c r="AW149" s="182" t="s">
        <v>35</v>
      </c>
      <c r="AX149" s="182" t="s">
        <v>72</v>
      </c>
      <c r="AY149" s="184" t="s">
        <v>127</v>
      </c>
    </row>
    <row r="150" s="189" customFormat="true" ht="12" hidden="false" customHeight="false" outlineLevel="0" collapsed="false">
      <c r="B150" s="190"/>
      <c r="D150" s="176" t="s">
        <v>207</v>
      </c>
      <c r="E150" s="191"/>
      <c r="F150" s="192" t="s">
        <v>1411</v>
      </c>
      <c r="H150" s="193" t="n">
        <v>222</v>
      </c>
      <c r="L150" s="190"/>
      <c r="M150" s="194"/>
      <c r="N150" s="195"/>
      <c r="O150" s="195"/>
      <c r="P150" s="195"/>
      <c r="Q150" s="195"/>
      <c r="R150" s="195"/>
      <c r="S150" s="195"/>
      <c r="T150" s="196"/>
      <c r="AT150" s="191" t="s">
        <v>207</v>
      </c>
      <c r="AU150" s="191" t="s">
        <v>82</v>
      </c>
      <c r="AV150" s="189" t="s">
        <v>82</v>
      </c>
      <c r="AW150" s="189" t="s">
        <v>35</v>
      </c>
      <c r="AX150" s="189" t="s">
        <v>72</v>
      </c>
      <c r="AY150" s="191" t="s">
        <v>127</v>
      </c>
    </row>
    <row r="151" s="182" customFormat="true" ht="12" hidden="false" customHeight="false" outlineLevel="0" collapsed="false">
      <c r="B151" s="183"/>
      <c r="D151" s="176" t="s">
        <v>207</v>
      </c>
      <c r="E151" s="184"/>
      <c r="F151" s="185" t="s">
        <v>1378</v>
      </c>
      <c r="H151" s="184"/>
      <c r="L151" s="183"/>
      <c r="M151" s="186"/>
      <c r="N151" s="187"/>
      <c r="O151" s="187"/>
      <c r="P151" s="187"/>
      <c r="Q151" s="187"/>
      <c r="R151" s="187"/>
      <c r="S151" s="187"/>
      <c r="T151" s="188"/>
      <c r="AT151" s="184" t="s">
        <v>207</v>
      </c>
      <c r="AU151" s="184" t="s">
        <v>82</v>
      </c>
      <c r="AV151" s="182" t="s">
        <v>80</v>
      </c>
      <c r="AW151" s="182" t="s">
        <v>35</v>
      </c>
      <c r="AX151" s="182" t="s">
        <v>72</v>
      </c>
      <c r="AY151" s="184" t="s">
        <v>127</v>
      </c>
    </row>
    <row r="152" s="189" customFormat="true" ht="12" hidden="false" customHeight="false" outlineLevel="0" collapsed="false">
      <c r="B152" s="190"/>
      <c r="D152" s="176" t="s">
        <v>207</v>
      </c>
      <c r="E152" s="191"/>
      <c r="F152" s="192" t="s">
        <v>1412</v>
      </c>
      <c r="H152" s="193" t="n">
        <v>136</v>
      </c>
      <c r="L152" s="190"/>
      <c r="M152" s="194"/>
      <c r="N152" s="195"/>
      <c r="O152" s="195"/>
      <c r="P152" s="195"/>
      <c r="Q152" s="195"/>
      <c r="R152" s="195"/>
      <c r="S152" s="195"/>
      <c r="T152" s="196"/>
      <c r="AT152" s="191" t="s">
        <v>207</v>
      </c>
      <c r="AU152" s="191" t="s">
        <v>82</v>
      </c>
      <c r="AV152" s="189" t="s">
        <v>82</v>
      </c>
      <c r="AW152" s="189" t="s">
        <v>35</v>
      </c>
      <c r="AX152" s="189" t="s">
        <v>72</v>
      </c>
      <c r="AY152" s="191" t="s">
        <v>127</v>
      </c>
    </row>
    <row r="153" s="197" customFormat="true" ht="12" hidden="false" customHeight="false" outlineLevel="0" collapsed="false">
      <c r="B153" s="198"/>
      <c r="D153" s="176" t="s">
        <v>207</v>
      </c>
      <c r="E153" s="199"/>
      <c r="F153" s="200" t="s">
        <v>227</v>
      </c>
      <c r="H153" s="201" t="n">
        <v>358</v>
      </c>
      <c r="L153" s="198"/>
      <c r="M153" s="202"/>
      <c r="N153" s="203"/>
      <c r="O153" s="203"/>
      <c r="P153" s="203"/>
      <c r="Q153" s="203"/>
      <c r="R153" s="203"/>
      <c r="S153" s="203"/>
      <c r="T153" s="204"/>
      <c r="AT153" s="199" t="s">
        <v>207</v>
      </c>
      <c r="AU153" s="199" t="s">
        <v>82</v>
      </c>
      <c r="AV153" s="197" t="s">
        <v>146</v>
      </c>
      <c r="AW153" s="197" t="s">
        <v>35</v>
      </c>
      <c r="AX153" s="197" t="s">
        <v>80</v>
      </c>
      <c r="AY153" s="199" t="s">
        <v>127</v>
      </c>
    </row>
    <row r="154" s="26" customFormat="true" ht="16.5" hidden="false" customHeight="true" outlineLevel="0" collapsed="false">
      <c r="B154" s="164"/>
      <c r="C154" s="165" t="s">
        <v>271</v>
      </c>
      <c r="D154" s="165" t="s">
        <v>130</v>
      </c>
      <c r="E154" s="166" t="s">
        <v>312</v>
      </c>
      <c r="F154" s="167" t="s">
        <v>313</v>
      </c>
      <c r="G154" s="168" t="s">
        <v>257</v>
      </c>
      <c r="H154" s="169" t="n">
        <v>200</v>
      </c>
      <c r="I154" s="170"/>
      <c r="J154" s="170" t="n">
        <f aca="false">ROUND(I154*H154,2)</f>
        <v>0</v>
      </c>
      <c r="K154" s="167" t="s">
        <v>134</v>
      </c>
      <c r="L154" s="27"/>
      <c r="M154" s="171"/>
      <c r="N154" s="172" t="s">
        <v>43</v>
      </c>
      <c r="O154" s="173" t="n">
        <v>0.032</v>
      </c>
      <c r="P154" s="173" t="n">
        <f aca="false">O154*H154</f>
        <v>6.4</v>
      </c>
      <c r="Q154" s="173" t="n">
        <v>0</v>
      </c>
      <c r="R154" s="173" t="n">
        <f aca="false">Q154*H154</f>
        <v>0</v>
      </c>
      <c r="S154" s="173" t="n">
        <v>0</v>
      </c>
      <c r="T154" s="174" t="n">
        <f aca="false">S154*H154</f>
        <v>0</v>
      </c>
      <c r="AR154" s="10" t="s">
        <v>146</v>
      </c>
      <c r="AT154" s="10" t="s">
        <v>130</v>
      </c>
      <c r="AU154" s="10" t="s">
        <v>82</v>
      </c>
      <c r="AY154" s="10" t="s">
        <v>127</v>
      </c>
      <c r="BE154" s="175" t="n">
        <f aca="false">IF(N154="základní",J154,0)</f>
        <v>0</v>
      </c>
      <c r="BF154" s="175" t="n">
        <f aca="false">IF(N154="snížená",J154,0)</f>
        <v>0</v>
      </c>
      <c r="BG154" s="175" t="n">
        <f aca="false">IF(N154="zákl. přenesená",J154,0)</f>
        <v>0</v>
      </c>
      <c r="BH154" s="175" t="n">
        <f aca="false">IF(N154="sníž. přenesená",J154,0)</f>
        <v>0</v>
      </c>
      <c r="BI154" s="175" t="n">
        <f aca="false">IF(N154="nulová",J154,0)</f>
        <v>0</v>
      </c>
      <c r="BJ154" s="10" t="s">
        <v>80</v>
      </c>
      <c r="BK154" s="175" t="n">
        <f aca="false">ROUND(I154*H154,2)</f>
        <v>0</v>
      </c>
      <c r="BL154" s="10" t="s">
        <v>146</v>
      </c>
      <c r="BM154" s="10" t="s">
        <v>1413</v>
      </c>
    </row>
    <row r="155" s="26" customFormat="true" ht="24" hidden="false" customHeight="false" outlineLevel="0" collapsed="false">
      <c r="B155" s="27"/>
      <c r="D155" s="176" t="s">
        <v>140</v>
      </c>
      <c r="F155" s="177" t="s">
        <v>995</v>
      </c>
      <c r="L155" s="27"/>
      <c r="M155" s="178"/>
      <c r="N155" s="28"/>
      <c r="O155" s="28"/>
      <c r="P155" s="28"/>
      <c r="Q155" s="28"/>
      <c r="R155" s="28"/>
      <c r="S155" s="28"/>
      <c r="T155" s="67"/>
      <c r="AT155" s="10" t="s">
        <v>140</v>
      </c>
      <c r="AU155" s="10" t="s">
        <v>82</v>
      </c>
    </row>
    <row r="156" s="182" customFormat="true" ht="12" hidden="false" customHeight="false" outlineLevel="0" collapsed="false">
      <c r="B156" s="183"/>
      <c r="D156" s="176" t="s">
        <v>207</v>
      </c>
      <c r="E156" s="184"/>
      <c r="F156" s="185" t="s">
        <v>1376</v>
      </c>
      <c r="H156" s="184"/>
      <c r="L156" s="183"/>
      <c r="M156" s="186"/>
      <c r="N156" s="187"/>
      <c r="O156" s="187"/>
      <c r="P156" s="187"/>
      <c r="Q156" s="187"/>
      <c r="R156" s="187"/>
      <c r="S156" s="187"/>
      <c r="T156" s="188"/>
      <c r="AT156" s="184" t="s">
        <v>207</v>
      </c>
      <c r="AU156" s="184" t="s">
        <v>82</v>
      </c>
      <c r="AV156" s="182" t="s">
        <v>80</v>
      </c>
      <c r="AW156" s="182" t="s">
        <v>35</v>
      </c>
      <c r="AX156" s="182" t="s">
        <v>72</v>
      </c>
      <c r="AY156" s="184" t="s">
        <v>127</v>
      </c>
    </row>
    <row r="157" s="189" customFormat="true" ht="12" hidden="false" customHeight="false" outlineLevel="0" collapsed="false">
      <c r="B157" s="190"/>
      <c r="D157" s="176" t="s">
        <v>207</v>
      </c>
      <c r="E157" s="191"/>
      <c r="F157" s="192" t="s">
        <v>1414</v>
      </c>
      <c r="H157" s="193" t="n">
        <v>200</v>
      </c>
      <c r="L157" s="190"/>
      <c r="M157" s="194"/>
      <c r="N157" s="195"/>
      <c r="O157" s="195"/>
      <c r="P157" s="195"/>
      <c r="Q157" s="195"/>
      <c r="R157" s="195"/>
      <c r="S157" s="195"/>
      <c r="T157" s="196"/>
      <c r="AT157" s="191" t="s">
        <v>207</v>
      </c>
      <c r="AU157" s="191" t="s">
        <v>82</v>
      </c>
      <c r="AV157" s="189" t="s">
        <v>82</v>
      </c>
      <c r="AW157" s="189" t="s">
        <v>35</v>
      </c>
      <c r="AX157" s="189" t="s">
        <v>80</v>
      </c>
      <c r="AY157" s="191" t="s">
        <v>127</v>
      </c>
    </row>
    <row r="158" s="26" customFormat="true" ht="16.5" hidden="false" customHeight="true" outlineLevel="0" collapsed="false">
      <c r="B158" s="164"/>
      <c r="C158" s="165" t="s">
        <v>10</v>
      </c>
      <c r="D158" s="165" t="s">
        <v>130</v>
      </c>
      <c r="E158" s="166" t="s">
        <v>1001</v>
      </c>
      <c r="F158" s="167" t="s">
        <v>1002</v>
      </c>
      <c r="G158" s="168" t="s">
        <v>257</v>
      </c>
      <c r="H158" s="169" t="n">
        <v>1.26</v>
      </c>
      <c r="I158" s="170"/>
      <c r="J158" s="170" t="n">
        <f aca="false">ROUND(I158*H158,2)</f>
        <v>0</v>
      </c>
      <c r="K158" s="167" t="s">
        <v>134</v>
      </c>
      <c r="L158" s="27"/>
      <c r="M158" s="171"/>
      <c r="N158" s="172" t="s">
        <v>43</v>
      </c>
      <c r="O158" s="173" t="n">
        <v>0.67</v>
      </c>
      <c r="P158" s="173" t="n">
        <f aca="false">O158*H158</f>
        <v>0.8442</v>
      </c>
      <c r="Q158" s="173" t="n">
        <v>0</v>
      </c>
      <c r="R158" s="173" t="n">
        <f aca="false">Q158*H158</f>
        <v>0</v>
      </c>
      <c r="S158" s="173" t="n">
        <v>0.041</v>
      </c>
      <c r="T158" s="174" t="n">
        <f aca="false">S158*H158</f>
        <v>0.05166</v>
      </c>
      <c r="AR158" s="10" t="s">
        <v>146</v>
      </c>
      <c r="AT158" s="10" t="s">
        <v>130</v>
      </c>
      <c r="AU158" s="10" t="s">
        <v>82</v>
      </c>
      <c r="AY158" s="10" t="s">
        <v>127</v>
      </c>
      <c r="BE158" s="175" t="n">
        <f aca="false">IF(N158="základní",J158,0)</f>
        <v>0</v>
      </c>
      <c r="BF158" s="175" t="n">
        <f aca="false">IF(N158="snížená",J158,0)</f>
        <v>0</v>
      </c>
      <c r="BG158" s="175" t="n">
        <f aca="false">IF(N158="zákl. přenesená",J158,0)</f>
        <v>0</v>
      </c>
      <c r="BH158" s="175" t="n">
        <f aca="false">IF(N158="sníž. přenesená",J158,0)</f>
        <v>0</v>
      </c>
      <c r="BI158" s="175" t="n">
        <f aca="false">IF(N158="nulová",J158,0)</f>
        <v>0</v>
      </c>
      <c r="BJ158" s="10" t="s">
        <v>80</v>
      </c>
      <c r="BK158" s="175" t="n">
        <f aca="false">ROUND(I158*H158,2)</f>
        <v>0</v>
      </c>
      <c r="BL158" s="10" t="s">
        <v>146</v>
      </c>
      <c r="BM158" s="10" t="s">
        <v>1415</v>
      </c>
    </row>
    <row r="159" s="182" customFormat="true" ht="12" hidden="false" customHeight="false" outlineLevel="0" collapsed="false">
      <c r="B159" s="183"/>
      <c r="D159" s="176" t="s">
        <v>207</v>
      </c>
      <c r="E159" s="184"/>
      <c r="F159" s="185" t="s">
        <v>1416</v>
      </c>
      <c r="H159" s="184"/>
      <c r="L159" s="183"/>
      <c r="M159" s="186"/>
      <c r="N159" s="187"/>
      <c r="O159" s="187"/>
      <c r="P159" s="187"/>
      <c r="Q159" s="187"/>
      <c r="R159" s="187"/>
      <c r="S159" s="187"/>
      <c r="T159" s="188"/>
      <c r="AT159" s="184" t="s">
        <v>207</v>
      </c>
      <c r="AU159" s="184" t="s">
        <v>82</v>
      </c>
      <c r="AV159" s="182" t="s">
        <v>80</v>
      </c>
      <c r="AW159" s="182" t="s">
        <v>35</v>
      </c>
      <c r="AX159" s="182" t="s">
        <v>72</v>
      </c>
      <c r="AY159" s="184" t="s">
        <v>127</v>
      </c>
    </row>
    <row r="160" s="189" customFormat="true" ht="12" hidden="false" customHeight="false" outlineLevel="0" collapsed="false">
      <c r="B160" s="190"/>
      <c r="D160" s="176" t="s">
        <v>207</v>
      </c>
      <c r="E160" s="191"/>
      <c r="F160" s="192" t="s">
        <v>1417</v>
      </c>
      <c r="H160" s="193" t="n">
        <v>0.35</v>
      </c>
      <c r="L160" s="190"/>
      <c r="M160" s="194"/>
      <c r="N160" s="195"/>
      <c r="O160" s="195"/>
      <c r="P160" s="195"/>
      <c r="Q160" s="195"/>
      <c r="R160" s="195"/>
      <c r="S160" s="195"/>
      <c r="T160" s="196"/>
      <c r="AT160" s="191" t="s">
        <v>207</v>
      </c>
      <c r="AU160" s="191" t="s">
        <v>82</v>
      </c>
      <c r="AV160" s="189" t="s">
        <v>82</v>
      </c>
      <c r="AW160" s="189" t="s">
        <v>35</v>
      </c>
      <c r="AX160" s="189" t="s">
        <v>72</v>
      </c>
      <c r="AY160" s="191" t="s">
        <v>127</v>
      </c>
    </row>
    <row r="161" s="182" customFormat="true" ht="12" hidden="false" customHeight="false" outlineLevel="0" collapsed="false">
      <c r="B161" s="183"/>
      <c r="D161" s="176" t="s">
        <v>207</v>
      </c>
      <c r="E161" s="184"/>
      <c r="F161" s="185" t="s">
        <v>1378</v>
      </c>
      <c r="H161" s="184"/>
      <c r="L161" s="183"/>
      <c r="M161" s="186"/>
      <c r="N161" s="187"/>
      <c r="O161" s="187"/>
      <c r="P161" s="187"/>
      <c r="Q161" s="187"/>
      <c r="R161" s="187"/>
      <c r="S161" s="187"/>
      <c r="T161" s="188"/>
      <c r="AT161" s="184" t="s">
        <v>207</v>
      </c>
      <c r="AU161" s="184" t="s">
        <v>82</v>
      </c>
      <c r="AV161" s="182" t="s">
        <v>80</v>
      </c>
      <c r="AW161" s="182" t="s">
        <v>35</v>
      </c>
      <c r="AX161" s="182" t="s">
        <v>72</v>
      </c>
      <c r="AY161" s="184" t="s">
        <v>127</v>
      </c>
    </row>
    <row r="162" s="189" customFormat="true" ht="12" hidden="false" customHeight="false" outlineLevel="0" collapsed="false">
      <c r="B162" s="190"/>
      <c r="D162" s="176" t="s">
        <v>207</v>
      </c>
      <c r="E162" s="191"/>
      <c r="F162" s="192" t="s">
        <v>1418</v>
      </c>
      <c r="H162" s="193" t="n">
        <v>0.56</v>
      </c>
      <c r="L162" s="190"/>
      <c r="M162" s="194"/>
      <c r="N162" s="195"/>
      <c r="O162" s="195"/>
      <c r="P162" s="195"/>
      <c r="Q162" s="195"/>
      <c r="R162" s="195"/>
      <c r="S162" s="195"/>
      <c r="T162" s="196"/>
      <c r="AT162" s="191" t="s">
        <v>207</v>
      </c>
      <c r="AU162" s="191" t="s">
        <v>82</v>
      </c>
      <c r="AV162" s="189" t="s">
        <v>82</v>
      </c>
      <c r="AW162" s="189" t="s">
        <v>35</v>
      </c>
      <c r="AX162" s="189" t="s">
        <v>72</v>
      </c>
      <c r="AY162" s="191" t="s">
        <v>127</v>
      </c>
    </row>
    <row r="163" s="189" customFormat="true" ht="12" hidden="false" customHeight="false" outlineLevel="0" collapsed="false">
      <c r="B163" s="190"/>
      <c r="D163" s="176" t="s">
        <v>207</v>
      </c>
      <c r="E163" s="191"/>
      <c r="F163" s="192" t="s">
        <v>1419</v>
      </c>
      <c r="H163" s="193" t="n">
        <v>0.35</v>
      </c>
      <c r="L163" s="190"/>
      <c r="M163" s="194"/>
      <c r="N163" s="195"/>
      <c r="O163" s="195"/>
      <c r="P163" s="195"/>
      <c r="Q163" s="195"/>
      <c r="R163" s="195"/>
      <c r="S163" s="195"/>
      <c r="T163" s="196"/>
      <c r="AT163" s="191" t="s">
        <v>207</v>
      </c>
      <c r="AU163" s="191" t="s">
        <v>82</v>
      </c>
      <c r="AV163" s="189" t="s">
        <v>82</v>
      </c>
      <c r="AW163" s="189" t="s">
        <v>35</v>
      </c>
      <c r="AX163" s="189" t="s">
        <v>72</v>
      </c>
      <c r="AY163" s="191" t="s">
        <v>127</v>
      </c>
    </row>
    <row r="164" s="197" customFormat="true" ht="12" hidden="false" customHeight="false" outlineLevel="0" collapsed="false">
      <c r="B164" s="198"/>
      <c r="D164" s="176" t="s">
        <v>207</v>
      </c>
      <c r="E164" s="199"/>
      <c r="F164" s="200" t="s">
        <v>227</v>
      </c>
      <c r="H164" s="201" t="n">
        <v>1.26</v>
      </c>
      <c r="L164" s="198"/>
      <c r="M164" s="202"/>
      <c r="N164" s="203"/>
      <c r="O164" s="203"/>
      <c r="P164" s="203"/>
      <c r="Q164" s="203"/>
      <c r="R164" s="203"/>
      <c r="S164" s="203"/>
      <c r="T164" s="204"/>
      <c r="AT164" s="199" t="s">
        <v>207</v>
      </c>
      <c r="AU164" s="199" t="s">
        <v>82</v>
      </c>
      <c r="AV164" s="197" t="s">
        <v>146</v>
      </c>
      <c r="AW164" s="197" t="s">
        <v>35</v>
      </c>
      <c r="AX164" s="197" t="s">
        <v>80</v>
      </c>
      <c r="AY164" s="199" t="s">
        <v>127</v>
      </c>
    </row>
    <row r="165" s="26" customFormat="true" ht="25.5" hidden="false" customHeight="true" outlineLevel="0" collapsed="false">
      <c r="B165" s="164"/>
      <c r="C165" s="165" t="s">
        <v>282</v>
      </c>
      <c r="D165" s="165" t="s">
        <v>130</v>
      </c>
      <c r="E165" s="166" t="s">
        <v>1009</v>
      </c>
      <c r="F165" s="167" t="s">
        <v>1010</v>
      </c>
      <c r="G165" s="168" t="s">
        <v>257</v>
      </c>
      <c r="H165" s="169" t="n">
        <v>74</v>
      </c>
      <c r="I165" s="170"/>
      <c r="J165" s="170" t="n">
        <f aca="false">ROUND(I165*H165,2)</f>
        <v>0</v>
      </c>
      <c r="K165" s="167" t="s">
        <v>134</v>
      </c>
      <c r="L165" s="27"/>
      <c r="M165" s="171"/>
      <c r="N165" s="172" t="s">
        <v>43</v>
      </c>
      <c r="O165" s="173" t="n">
        <v>0.02</v>
      </c>
      <c r="P165" s="173" t="n">
        <f aca="false">O165*H165</f>
        <v>1.48</v>
      </c>
      <c r="Q165" s="173" t="n">
        <v>0</v>
      </c>
      <c r="R165" s="173" t="n">
        <f aca="false">Q165*H165</f>
        <v>0</v>
      </c>
      <c r="S165" s="173" t="n">
        <v>0.005</v>
      </c>
      <c r="T165" s="174" t="n">
        <f aca="false">S165*H165</f>
        <v>0.37</v>
      </c>
      <c r="AR165" s="10" t="s">
        <v>146</v>
      </c>
      <c r="AT165" s="10" t="s">
        <v>130</v>
      </c>
      <c r="AU165" s="10" t="s">
        <v>82</v>
      </c>
      <c r="AY165" s="10" t="s">
        <v>127</v>
      </c>
      <c r="BE165" s="175" t="n">
        <f aca="false">IF(N165="základní",J165,0)</f>
        <v>0</v>
      </c>
      <c r="BF165" s="175" t="n">
        <f aca="false">IF(N165="snížená",J165,0)</f>
        <v>0</v>
      </c>
      <c r="BG165" s="175" t="n">
        <f aca="false">IF(N165="zákl. přenesená",J165,0)</f>
        <v>0</v>
      </c>
      <c r="BH165" s="175" t="n">
        <f aca="false">IF(N165="sníž. přenesená",J165,0)</f>
        <v>0</v>
      </c>
      <c r="BI165" s="175" t="n">
        <f aca="false">IF(N165="nulová",J165,0)</f>
        <v>0</v>
      </c>
      <c r="BJ165" s="10" t="s">
        <v>80</v>
      </c>
      <c r="BK165" s="175" t="n">
        <f aca="false">ROUND(I165*H165,2)</f>
        <v>0</v>
      </c>
      <c r="BL165" s="10" t="s">
        <v>146</v>
      </c>
      <c r="BM165" s="10" t="s">
        <v>1420</v>
      </c>
    </row>
    <row r="166" s="182" customFormat="true" ht="12" hidden="false" customHeight="false" outlineLevel="0" collapsed="false">
      <c r="B166" s="183"/>
      <c r="D166" s="176" t="s">
        <v>207</v>
      </c>
      <c r="E166" s="184"/>
      <c r="F166" s="185" t="s">
        <v>1376</v>
      </c>
      <c r="H166" s="184"/>
      <c r="L166" s="183"/>
      <c r="M166" s="186"/>
      <c r="N166" s="187"/>
      <c r="O166" s="187"/>
      <c r="P166" s="187"/>
      <c r="Q166" s="187"/>
      <c r="R166" s="187"/>
      <c r="S166" s="187"/>
      <c r="T166" s="188"/>
      <c r="AT166" s="184" t="s">
        <v>207</v>
      </c>
      <c r="AU166" s="184" t="s">
        <v>82</v>
      </c>
      <c r="AV166" s="182" t="s">
        <v>80</v>
      </c>
      <c r="AW166" s="182" t="s">
        <v>35</v>
      </c>
      <c r="AX166" s="182" t="s">
        <v>72</v>
      </c>
      <c r="AY166" s="184" t="s">
        <v>127</v>
      </c>
    </row>
    <row r="167" s="189" customFormat="true" ht="12" hidden="false" customHeight="false" outlineLevel="0" collapsed="false">
      <c r="B167" s="190"/>
      <c r="D167" s="176" t="s">
        <v>207</v>
      </c>
      <c r="E167" s="191"/>
      <c r="F167" s="192" t="s">
        <v>1403</v>
      </c>
      <c r="H167" s="193" t="n">
        <v>44</v>
      </c>
      <c r="L167" s="190"/>
      <c r="M167" s="194"/>
      <c r="N167" s="195"/>
      <c r="O167" s="195"/>
      <c r="P167" s="195"/>
      <c r="Q167" s="195"/>
      <c r="R167" s="195"/>
      <c r="S167" s="195"/>
      <c r="T167" s="196"/>
      <c r="AT167" s="191" t="s">
        <v>207</v>
      </c>
      <c r="AU167" s="191" t="s">
        <v>82</v>
      </c>
      <c r="AV167" s="189" t="s">
        <v>82</v>
      </c>
      <c r="AW167" s="189" t="s">
        <v>35</v>
      </c>
      <c r="AX167" s="189" t="s">
        <v>72</v>
      </c>
      <c r="AY167" s="191" t="s">
        <v>127</v>
      </c>
    </row>
    <row r="168" s="182" customFormat="true" ht="12" hidden="false" customHeight="false" outlineLevel="0" collapsed="false">
      <c r="B168" s="183"/>
      <c r="D168" s="176" t="s">
        <v>207</v>
      </c>
      <c r="E168" s="184"/>
      <c r="F168" s="185" t="s">
        <v>1378</v>
      </c>
      <c r="H168" s="184"/>
      <c r="L168" s="183"/>
      <c r="M168" s="186"/>
      <c r="N168" s="187"/>
      <c r="O168" s="187"/>
      <c r="P168" s="187"/>
      <c r="Q168" s="187"/>
      <c r="R168" s="187"/>
      <c r="S168" s="187"/>
      <c r="T168" s="188"/>
      <c r="AT168" s="184" t="s">
        <v>207</v>
      </c>
      <c r="AU168" s="184" t="s">
        <v>82</v>
      </c>
      <c r="AV168" s="182" t="s">
        <v>80</v>
      </c>
      <c r="AW168" s="182" t="s">
        <v>35</v>
      </c>
      <c r="AX168" s="182" t="s">
        <v>72</v>
      </c>
      <c r="AY168" s="184" t="s">
        <v>127</v>
      </c>
    </row>
    <row r="169" s="189" customFormat="true" ht="12" hidden="false" customHeight="false" outlineLevel="0" collapsed="false">
      <c r="B169" s="190"/>
      <c r="D169" s="176" t="s">
        <v>207</v>
      </c>
      <c r="E169" s="191"/>
      <c r="F169" s="192" t="s">
        <v>1404</v>
      </c>
      <c r="H169" s="193" t="n">
        <v>30</v>
      </c>
      <c r="L169" s="190"/>
      <c r="M169" s="194"/>
      <c r="N169" s="195"/>
      <c r="O169" s="195"/>
      <c r="P169" s="195"/>
      <c r="Q169" s="195"/>
      <c r="R169" s="195"/>
      <c r="S169" s="195"/>
      <c r="T169" s="196"/>
      <c r="AT169" s="191" t="s">
        <v>207</v>
      </c>
      <c r="AU169" s="191" t="s">
        <v>82</v>
      </c>
      <c r="AV169" s="189" t="s">
        <v>82</v>
      </c>
      <c r="AW169" s="189" t="s">
        <v>35</v>
      </c>
      <c r="AX169" s="189" t="s">
        <v>72</v>
      </c>
      <c r="AY169" s="191" t="s">
        <v>127</v>
      </c>
    </row>
    <row r="170" s="197" customFormat="true" ht="12" hidden="false" customHeight="false" outlineLevel="0" collapsed="false">
      <c r="B170" s="198"/>
      <c r="D170" s="176" t="s">
        <v>207</v>
      </c>
      <c r="E170" s="199"/>
      <c r="F170" s="200" t="s">
        <v>227</v>
      </c>
      <c r="H170" s="201" t="n">
        <v>74</v>
      </c>
      <c r="L170" s="198"/>
      <c r="M170" s="202"/>
      <c r="N170" s="203"/>
      <c r="O170" s="203"/>
      <c r="P170" s="203"/>
      <c r="Q170" s="203"/>
      <c r="R170" s="203"/>
      <c r="S170" s="203"/>
      <c r="T170" s="204"/>
      <c r="AT170" s="199" t="s">
        <v>207</v>
      </c>
      <c r="AU170" s="199" t="s">
        <v>82</v>
      </c>
      <c r="AV170" s="197" t="s">
        <v>146</v>
      </c>
      <c r="AW170" s="197" t="s">
        <v>35</v>
      </c>
      <c r="AX170" s="197" t="s">
        <v>80</v>
      </c>
      <c r="AY170" s="199" t="s">
        <v>127</v>
      </c>
    </row>
    <row r="171" s="26" customFormat="true" ht="25.5" hidden="false" customHeight="true" outlineLevel="0" collapsed="false">
      <c r="B171" s="164"/>
      <c r="C171" s="165" t="s">
        <v>287</v>
      </c>
      <c r="D171" s="165" t="s">
        <v>130</v>
      </c>
      <c r="E171" s="166" t="s">
        <v>1421</v>
      </c>
      <c r="F171" s="167" t="s">
        <v>1422</v>
      </c>
      <c r="G171" s="168" t="s">
        <v>257</v>
      </c>
      <c r="H171" s="169" t="n">
        <v>90</v>
      </c>
      <c r="I171" s="170"/>
      <c r="J171" s="170" t="n">
        <f aca="false">ROUND(I171*H171,2)</f>
        <v>0</v>
      </c>
      <c r="K171" s="167"/>
      <c r="L171" s="27"/>
      <c r="M171" s="171"/>
      <c r="N171" s="172" t="s">
        <v>43</v>
      </c>
      <c r="O171" s="173" t="n">
        <v>0.201</v>
      </c>
      <c r="P171" s="173" t="n">
        <f aca="false">O171*H171</f>
        <v>18.09</v>
      </c>
      <c r="Q171" s="173" t="n">
        <v>0</v>
      </c>
      <c r="R171" s="173" t="n">
        <f aca="false">Q171*H171</f>
        <v>0</v>
      </c>
      <c r="S171" s="173" t="n">
        <v>0.039</v>
      </c>
      <c r="T171" s="174" t="n">
        <f aca="false">S171*H171</f>
        <v>3.51</v>
      </c>
      <c r="AR171" s="10" t="s">
        <v>146</v>
      </c>
      <c r="AT171" s="10" t="s">
        <v>130</v>
      </c>
      <c r="AU171" s="10" t="s">
        <v>82</v>
      </c>
      <c r="AY171" s="10" t="s">
        <v>127</v>
      </c>
      <c r="BE171" s="175" t="n">
        <f aca="false">IF(N171="základní",J171,0)</f>
        <v>0</v>
      </c>
      <c r="BF171" s="175" t="n">
        <f aca="false">IF(N171="snížená",J171,0)</f>
        <v>0</v>
      </c>
      <c r="BG171" s="175" t="n">
        <f aca="false">IF(N171="zákl. přenesená",J171,0)</f>
        <v>0</v>
      </c>
      <c r="BH171" s="175" t="n">
        <f aca="false">IF(N171="sníž. přenesená",J171,0)</f>
        <v>0</v>
      </c>
      <c r="BI171" s="175" t="n">
        <f aca="false">IF(N171="nulová",J171,0)</f>
        <v>0</v>
      </c>
      <c r="BJ171" s="10" t="s">
        <v>80</v>
      </c>
      <c r="BK171" s="175" t="n">
        <f aca="false">ROUND(I171*H171,2)</f>
        <v>0</v>
      </c>
      <c r="BL171" s="10" t="s">
        <v>146</v>
      </c>
      <c r="BM171" s="10" t="s">
        <v>1423</v>
      </c>
    </row>
    <row r="172" s="26" customFormat="true" ht="24" hidden="false" customHeight="false" outlineLevel="0" collapsed="false">
      <c r="B172" s="27"/>
      <c r="D172" s="176" t="s">
        <v>140</v>
      </c>
      <c r="F172" s="177" t="s">
        <v>1015</v>
      </c>
      <c r="L172" s="27"/>
      <c r="M172" s="178"/>
      <c r="N172" s="28"/>
      <c r="O172" s="28"/>
      <c r="P172" s="28"/>
      <c r="Q172" s="28"/>
      <c r="R172" s="28"/>
      <c r="S172" s="28"/>
      <c r="T172" s="67"/>
      <c r="AT172" s="10" t="s">
        <v>140</v>
      </c>
      <c r="AU172" s="10" t="s">
        <v>82</v>
      </c>
    </row>
    <row r="173" s="182" customFormat="true" ht="12" hidden="false" customHeight="false" outlineLevel="0" collapsed="false">
      <c r="B173" s="183"/>
      <c r="D173" s="176" t="s">
        <v>207</v>
      </c>
      <c r="E173" s="184"/>
      <c r="F173" s="185" t="s">
        <v>1378</v>
      </c>
      <c r="H173" s="184"/>
      <c r="L173" s="183"/>
      <c r="M173" s="186"/>
      <c r="N173" s="187"/>
      <c r="O173" s="187"/>
      <c r="P173" s="187"/>
      <c r="Q173" s="187"/>
      <c r="R173" s="187"/>
      <c r="S173" s="187"/>
      <c r="T173" s="188"/>
      <c r="AT173" s="184" t="s">
        <v>207</v>
      </c>
      <c r="AU173" s="184" t="s">
        <v>82</v>
      </c>
      <c r="AV173" s="182" t="s">
        <v>80</v>
      </c>
      <c r="AW173" s="182" t="s">
        <v>35</v>
      </c>
      <c r="AX173" s="182" t="s">
        <v>72</v>
      </c>
      <c r="AY173" s="184" t="s">
        <v>127</v>
      </c>
    </row>
    <row r="174" s="189" customFormat="true" ht="12" hidden="false" customHeight="false" outlineLevel="0" collapsed="false">
      <c r="B174" s="190"/>
      <c r="D174" s="176" t="s">
        <v>207</v>
      </c>
      <c r="E174" s="191"/>
      <c r="F174" s="192" t="s">
        <v>1424</v>
      </c>
      <c r="H174" s="193" t="n">
        <v>90</v>
      </c>
      <c r="L174" s="190"/>
      <c r="M174" s="194"/>
      <c r="N174" s="195"/>
      <c r="O174" s="195"/>
      <c r="P174" s="195"/>
      <c r="Q174" s="195"/>
      <c r="R174" s="195"/>
      <c r="S174" s="195"/>
      <c r="T174" s="196"/>
      <c r="AT174" s="191" t="s">
        <v>207</v>
      </c>
      <c r="AU174" s="191" t="s">
        <v>82</v>
      </c>
      <c r="AV174" s="189" t="s">
        <v>82</v>
      </c>
      <c r="AW174" s="189" t="s">
        <v>35</v>
      </c>
      <c r="AX174" s="189" t="s">
        <v>80</v>
      </c>
      <c r="AY174" s="191" t="s">
        <v>127</v>
      </c>
    </row>
    <row r="175" s="26" customFormat="true" ht="25.5" hidden="false" customHeight="true" outlineLevel="0" collapsed="false">
      <c r="B175" s="164"/>
      <c r="C175" s="165" t="s">
        <v>291</v>
      </c>
      <c r="D175" s="165" t="s">
        <v>130</v>
      </c>
      <c r="E175" s="166" t="s">
        <v>1425</v>
      </c>
      <c r="F175" s="167" t="s">
        <v>1426</v>
      </c>
      <c r="G175" s="168" t="s">
        <v>257</v>
      </c>
      <c r="H175" s="169" t="n">
        <v>64</v>
      </c>
      <c r="I175" s="170"/>
      <c r="J175" s="170" t="n">
        <f aca="false">ROUND(I175*H175,2)</f>
        <v>0</v>
      </c>
      <c r="K175" s="167"/>
      <c r="L175" s="27"/>
      <c r="M175" s="171"/>
      <c r="N175" s="172" t="s">
        <v>43</v>
      </c>
      <c r="O175" s="173" t="n">
        <v>0.44</v>
      </c>
      <c r="P175" s="173" t="n">
        <f aca="false">O175*H175</f>
        <v>28.16</v>
      </c>
      <c r="Q175" s="173" t="n">
        <v>0</v>
      </c>
      <c r="R175" s="173" t="n">
        <f aca="false">Q175*H175</f>
        <v>0</v>
      </c>
      <c r="S175" s="173" t="n">
        <v>0.15</v>
      </c>
      <c r="T175" s="174" t="n">
        <f aca="false">S175*H175</f>
        <v>9.6</v>
      </c>
      <c r="AR175" s="10" t="s">
        <v>146</v>
      </c>
      <c r="AT175" s="10" t="s">
        <v>130</v>
      </c>
      <c r="AU175" s="10" t="s">
        <v>82</v>
      </c>
      <c r="AY175" s="10" t="s">
        <v>127</v>
      </c>
      <c r="BE175" s="175" t="n">
        <f aca="false">IF(N175="základní",J175,0)</f>
        <v>0</v>
      </c>
      <c r="BF175" s="175" t="n">
        <f aca="false">IF(N175="snížená",J175,0)</f>
        <v>0</v>
      </c>
      <c r="BG175" s="175" t="n">
        <f aca="false">IF(N175="zákl. přenesená",J175,0)</f>
        <v>0</v>
      </c>
      <c r="BH175" s="175" t="n">
        <f aca="false">IF(N175="sníž. přenesená",J175,0)</f>
        <v>0</v>
      </c>
      <c r="BI175" s="175" t="n">
        <f aca="false">IF(N175="nulová",J175,0)</f>
        <v>0</v>
      </c>
      <c r="BJ175" s="10" t="s">
        <v>80</v>
      </c>
      <c r="BK175" s="175" t="n">
        <f aca="false">ROUND(I175*H175,2)</f>
        <v>0</v>
      </c>
      <c r="BL175" s="10" t="s">
        <v>146</v>
      </c>
      <c r="BM175" s="10" t="s">
        <v>1427</v>
      </c>
    </row>
    <row r="176" s="26" customFormat="true" ht="24" hidden="false" customHeight="false" outlineLevel="0" collapsed="false">
      <c r="B176" s="27"/>
      <c r="D176" s="176" t="s">
        <v>140</v>
      </c>
      <c r="F176" s="177" t="s">
        <v>1015</v>
      </c>
      <c r="L176" s="27"/>
      <c r="M176" s="178"/>
      <c r="N176" s="28"/>
      <c r="O176" s="28"/>
      <c r="P176" s="28"/>
      <c r="Q176" s="28"/>
      <c r="R176" s="28"/>
      <c r="S176" s="28"/>
      <c r="T176" s="67"/>
      <c r="AT176" s="10" t="s">
        <v>140</v>
      </c>
      <c r="AU176" s="10" t="s">
        <v>82</v>
      </c>
    </row>
    <row r="177" s="182" customFormat="true" ht="12" hidden="false" customHeight="false" outlineLevel="0" collapsed="false">
      <c r="B177" s="183"/>
      <c r="D177" s="176" t="s">
        <v>207</v>
      </c>
      <c r="E177" s="184"/>
      <c r="F177" s="185" t="s">
        <v>1376</v>
      </c>
      <c r="H177" s="184"/>
      <c r="L177" s="183"/>
      <c r="M177" s="186"/>
      <c r="N177" s="187"/>
      <c r="O177" s="187"/>
      <c r="P177" s="187"/>
      <c r="Q177" s="187"/>
      <c r="R177" s="187"/>
      <c r="S177" s="187"/>
      <c r="T177" s="188"/>
      <c r="AT177" s="184" t="s">
        <v>207</v>
      </c>
      <c r="AU177" s="184" t="s">
        <v>82</v>
      </c>
      <c r="AV177" s="182" t="s">
        <v>80</v>
      </c>
      <c r="AW177" s="182" t="s">
        <v>35</v>
      </c>
      <c r="AX177" s="182" t="s">
        <v>72</v>
      </c>
      <c r="AY177" s="184" t="s">
        <v>127</v>
      </c>
    </row>
    <row r="178" s="189" customFormat="true" ht="12" hidden="false" customHeight="false" outlineLevel="0" collapsed="false">
      <c r="B178" s="190"/>
      <c r="D178" s="176" t="s">
        <v>207</v>
      </c>
      <c r="E178" s="191"/>
      <c r="F178" s="192" t="s">
        <v>1428</v>
      </c>
      <c r="H178" s="193" t="n">
        <v>64</v>
      </c>
      <c r="L178" s="190"/>
      <c r="M178" s="194"/>
      <c r="N178" s="195"/>
      <c r="O178" s="195"/>
      <c r="P178" s="195"/>
      <c r="Q178" s="195"/>
      <c r="R178" s="195"/>
      <c r="S178" s="195"/>
      <c r="T178" s="196"/>
      <c r="AT178" s="191" t="s">
        <v>207</v>
      </c>
      <c r="AU178" s="191" t="s">
        <v>82</v>
      </c>
      <c r="AV178" s="189" t="s">
        <v>82</v>
      </c>
      <c r="AW178" s="189" t="s">
        <v>35</v>
      </c>
      <c r="AX178" s="189" t="s">
        <v>80</v>
      </c>
      <c r="AY178" s="191" t="s">
        <v>127</v>
      </c>
    </row>
    <row r="179" s="26" customFormat="true" ht="25.5" hidden="false" customHeight="true" outlineLevel="0" collapsed="false">
      <c r="B179" s="164"/>
      <c r="C179" s="165" t="s">
        <v>296</v>
      </c>
      <c r="D179" s="165" t="s">
        <v>130</v>
      </c>
      <c r="E179" s="166" t="s">
        <v>1429</v>
      </c>
      <c r="F179" s="167" t="s">
        <v>1430</v>
      </c>
      <c r="G179" s="168" t="s">
        <v>257</v>
      </c>
      <c r="H179" s="169" t="n">
        <v>90</v>
      </c>
      <c r="I179" s="170"/>
      <c r="J179" s="170" t="n">
        <f aca="false">ROUND(I179*H179,2)</f>
        <v>0</v>
      </c>
      <c r="K179" s="167"/>
      <c r="L179" s="27"/>
      <c r="M179" s="171"/>
      <c r="N179" s="172" t="s">
        <v>43</v>
      </c>
      <c r="O179" s="173" t="n">
        <v>0.44</v>
      </c>
      <c r="P179" s="173" t="n">
        <f aca="false">O179*H179</f>
        <v>39.6</v>
      </c>
      <c r="Q179" s="173" t="n">
        <v>0</v>
      </c>
      <c r="R179" s="173" t="n">
        <f aca="false">Q179*H179</f>
        <v>0</v>
      </c>
      <c r="S179" s="173" t="n">
        <v>0.125</v>
      </c>
      <c r="T179" s="174" t="n">
        <f aca="false">S179*H179</f>
        <v>11.25</v>
      </c>
      <c r="AR179" s="10" t="s">
        <v>146</v>
      </c>
      <c r="AT179" s="10" t="s">
        <v>130</v>
      </c>
      <c r="AU179" s="10" t="s">
        <v>82</v>
      </c>
      <c r="AY179" s="10" t="s">
        <v>127</v>
      </c>
      <c r="BE179" s="175" t="n">
        <f aca="false">IF(N179="základní",J179,0)</f>
        <v>0</v>
      </c>
      <c r="BF179" s="175" t="n">
        <f aca="false">IF(N179="snížená",J179,0)</f>
        <v>0</v>
      </c>
      <c r="BG179" s="175" t="n">
        <f aca="false">IF(N179="zákl. přenesená",J179,0)</f>
        <v>0</v>
      </c>
      <c r="BH179" s="175" t="n">
        <f aca="false">IF(N179="sníž. přenesená",J179,0)</f>
        <v>0</v>
      </c>
      <c r="BI179" s="175" t="n">
        <f aca="false">IF(N179="nulová",J179,0)</f>
        <v>0</v>
      </c>
      <c r="BJ179" s="10" t="s">
        <v>80</v>
      </c>
      <c r="BK179" s="175" t="n">
        <f aca="false">ROUND(I179*H179,2)</f>
        <v>0</v>
      </c>
      <c r="BL179" s="10" t="s">
        <v>146</v>
      </c>
      <c r="BM179" s="10" t="s">
        <v>1431</v>
      </c>
    </row>
    <row r="180" s="26" customFormat="true" ht="24" hidden="false" customHeight="false" outlineLevel="0" collapsed="false">
      <c r="B180" s="27"/>
      <c r="D180" s="176" t="s">
        <v>140</v>
      </c>
      <c r="F180" s="177" t="s">
        <v>1015</v>
      </c>
      <c r="L180" s="27"/>
      <c r="M180" s="178"/>
      <c r="N180" s="28"/>
      <c r="O180" s="28"/>
      <c r="P180" s="28"/>
      <c r="Q180" s="28"/>
      <c r="R180" s="28"/>
      <c r="S180" s="28"/>
      <c r="T180" s="67"/>
      <c r="AT180" s="10" t="s">
        <v>140</v>
      </c>
      <c r="AU180" s="10" t="s">
        <v>82</v>
      </c>
    </row>
    <row r="181" s="182" customFormat="true" ht="12" hidden="false" customHeight="false" outlineLevel="0" collapsed="false">
      <c r="B181" s="183"/>
      <c r="D181" s="176" t="s">
        <v>207</v>
      </c>
      <c r="E181" s="184"/>
      <c r="F181" s="185" t="s">
        <v>1376</v>
      </c>
      <c r="H181" s="184"/>
      <c r="L181" s="183"/>
      <c r="M181" s="186"/>
      <c r="N181" s="187"/>
      <c r="O181" s="187"/>
      <c r="P181" s="187"/>
      <c r="Q181" s="187"/>
      <c r="R181" s="187"/>
      <c r="S181" s="187"/>
      <c r="T181" s="188"/>
      <c r="AT181" s="184" t="s">
        <v>207</v>
      </c>
      <c r="AU181" s="184" t="s">
        <v>82</v>
      </c>
      <c r="AV181" s="182" t="s">
        <v>80</v>
      </c>
      <c r="AW181" s="182" t="s">
        <v>35</v>
      </c>
      <c r="AX181" s="182" t="s">
        <v>72</v>
      </c>
      <c r="AY181" s="184" t="s">
        <v>127</v>
      </c>
    </row>
    <row r="182" s="189" customFormat="true" ht="12" hidden="false" customHeight="false" outlineLevel="0" collapsed="false">
      <c r="B182" s="190"/>
      <c r="D182" s="176" t="s">
        <v>207</v>
      </c>
      <c r="E182" s="191"/>
      <c r="F182" s="192" t="s">
        <v>1432</v>
      </c>
      <c r="H182" s="193" t="n">
        <v>90</v>
      </c>
      <c r="L182" s="190"/>
      <c r="M182" s="194"/>
      <c r="N182" s="195"/>
      <c r="O182" s="195"/>
      <c r="P182" s="195"/>
      <c r="Q182" s="195"/>
      <c r="R182" s="195"/>
      <c r="S182" s="195"/>
      <c r="T182" s="196"/>
      <c r="AT182" s="191" t="s">
        <v>207</v>
      </c>
      <c r="AU182" s="191" t="s">
        <v>82</v>
      </c>
      <c r="AV182" s="189" t="s">
        <v>82</v>
      </c>
      <c r="AW182" s="189" t="s">
        <v>35</v>
      </c>
      <c r="AX182" s="189" t="s">
        <v>80</v>
      </c>
      <c r="AY182" s="191" t="s">
        <v>127</v>
      </c>
    </row>
    <row r="183" s="26" customFormat="true" ht="16.5" hidden="false" customHeight="true" outlineLevel="0" collapsed="false">
      <c r="B183" s="164"/>
      <c r="C183" s="165" t="s">
        <v>300</v>
      </c>
      <c r="D183" s="165" t="s">
        <v>130</v>
      </c>
      <c r="E183" s="166" t="s">
        <v>1017</v>
      </c>
      <c r="F183" s="167" t="s">
        <v>1018</v>
      </c>
      <c r="G183" s="168" t="s">
        <v>257</v>
      </c>
      <c r="H183" s="169" t="n">
        <v>9.5</v>
      </c>
      <c r="I183" s="170"/>
      <c r="J183" s="170" t="n">
        <f aca="false">ROUND(I183*H183,2)</f>
        <v>0</v>
      </c>
      <c r="K183" s="167" t="s">
        <v>134</v>
      </c>
      <c r="L183" s="27"/>
      <c r="M183" s="171"/>
      <c r="N183" s="172" t="s">
        <v>43</v>
      </c>
      <c r="O183" s="173" t="n">
        <v>1.615</v>
      </c>
      <c r="P183" s="173" t="n">
        <f aca="false">O183*H183</f>
        <v>15.3425</v>
      </c>
      <c r="Q183" s="173" t="n">
        <v>0</v>
      </c>
      <c r="R183" s="173" t="n">
        <f aca="false">Q183*H183</f>
        <v>0</v>
      </c>
      <c r="S183" s="173" t="n">
        <v>0.0375</v>
      </c>
      <c r="T183" s="174" t="n">
        <f aca="false">S183*H183</f>
        <v>0.35625</v>
      </c>
      <c r="AR183" s="10" t="s">
        <v>146</v>
      </c>
      <c r="AT183" s="10" t="s">
        <v>130</v>
      </c>
      <c r="AU183" s="10" t="s">
        <v>82</v>
      </c>
      <c r="AY183" s="10" t="s">
        <v>127</v>
      </c>
      <c r="BE183" s="175" t="n">
        <f aca="false">IF(N183="základní",J183,0)</f>
        <v>0</v>
      </c>
      <c r="BF183" s="175" t="n">
        <f aca="false">IF(N183="snížená",J183,0)</f>
        <v>0</v>
      </c>
      <c r="BG183" s="175" t="n">
        <f aca="false">IF(N183="zákl. přenesená",J183,0)</f>
        <v>0</v>
      </c>
      <c r="BH183" s="175" t="n">
        <f aca="false">IF(N183="sníž. přenesená",J183,0)</f>
        <v>0</v>
      </c>
      <c r="BI183" s="175" t="n">
        <f aca="false">IF(N183="nulová",J183,0)</f>
        <v>0</v>
      </c>
      <c r="BJ183" s="10" t="s">
        <v>80</v>
      </c>
      <c r="BK183" s="175" t="n">
        <f aca="false">ROUND(I183*H183,2)</f>
        <v>0</v>
      </c>
      <c r="BL183" s="10" t="s">
        <v>146</v>
      </c>
      <c r="BM183" s="10" t="s">
        <v>1433</v>
      </c>
    </row>
    <row r="184" s="182" customFormat="true" ht="12" hidden="false" customHeight="false" outlineLevel="0" collapsed="false">
      <c r="B184" s="183"/>
      <c r="D184" s="176" t="s">
        <v>207</v>
      </c>
      <c r="E184" s="184"/>
      <c r="F184" s="185" t="s">
        <v>1376</v>
      </c>
      <c r="H184" s="184"/>
      <c r="L184" s="183"/>
      <c r="M184" s="186"/>
      <c r="N184" s="187"/>
      <c r="O184" s="187"/>
      <c r="P184" s="187"/>
      <c r="Q184" s="187"/>
      <c r="R184" s="187"/>
      <c r="S184" s="187"/>
      <c r="T184" s="188"/>
      <c r="AT184" s="184" t="s">
        <v>207</v>
      </c>
      <c r="AU184" s="184" t="s">
        <v>82</v>
      </c>
      <c r="AV184" s="182" t="s">
        <v>80</v>
      </c>
      <c r="AW184" s="182" t="s">
        <v>35</v>
      </c>
      <c r="AX184" s="182" t="s">
        <v>72</v>
      </c>
      <c r="AY184" s="184" t="s">
        <v>127</v>
      </c>
    </row>
    <row r="185" s="189" customFormat="true" ht="12" hidden="false" customHeight="false" outlineLevel="0" collapsed="false">
      <c r="B185" s="190"/>
      <c r="D185" s="176" t="s">
        <v>207</v>
      </c>
      <c r="E185" s="191"/>
      <c r="F185" s="192" t="s">
        <v>1434</v>
      </c>
      <c r="H185" s="193" t="n">
        <v>9.5</v>
      </c>
      <c r="L185" s="190"/>
      <c r="M185" s="194"/>
      <c r="N185" s="195"/>
      <c r="O185" s="195"/>
      <c r="P185" s="195"/>
      <c r="Q185" s="195"/>
      <c r="R185" s="195"/>
      <c r="S185" s="195"/>
      <c r="T185" s="196"/>
      <c r="AT185" s="191" t="s">
        <v>207</v>
      </c>
      <c r="AU185" s="191" t="s">
        <v>82</v>
      </c>
      <c r="AV185" s="189" t="s">
        <v>82</v>
      </c>
      <c r="AW185" s="189" t="s">
        <v>35</v>
      </c>
      <c r="AX185" s="189" t="s">
        <v>80</v>
      </c>
      <c r="AY185" s="191" t="s">
        <v>127</v>
      </c>
    </row>
    <row r="186" s="26" customFormat="true" ht="16.5" hidden="false" customHeight="true" outlineLevel="0" collapsed="false">
      <c r="B186" s="164"/>
      <c r="C186" s="165" t="s">
        <v>9</v>
      </c>
      <c r="D186" s="165" t="s">
        <v>130</v>
      </c>
      <c r="E186" s="166" t="s">
        <v>322</v>
      </c>
      <c r="F186" s="167" t="s">
        <v>323</v>
      </c>
      <c r="G186" s="168" t="s">
        <v>205</v>
      </c>
      <c r="H186" s="169" t="n">
        <v>3.584</v>
      </c>
      <c r="I186" s="170"/>
      <c r="J186" s="170" t="n">
        <f aca="false">ROUND(I186*H186,2)</f>
        <v>0</v>
      </c>
      <c r="K186" s="167" t="s">
        <v>134</v>
      </c>
      <c r="L186" s="27"/>
      <c r="M186" s="171"/>
      <c r="N186" s="172" t="s">
        <v>43</v>
      </c>
      <c r="O186" s="173" t="n">
        <v>7.5</v>
      </c>
      <c r="P186" s="173" t="n">
        <f aca="false">O186*H186</f>
        <v>26.88</v>
      </c>
      <c r="Q186" s="173" t="n">
        <v>0</v>
      </c>
      <c r="R186" s="173" t="n">
        <f aca="false">Q186*H186</f>
        <v>0</v>
      </c>
      <c r="S186" s="173" t="n">
        <v>1.95</v>
      </c>
      <c r="T186" s="174" t="n">
        <f aca="false">S186*H186</f>
        <v>6.9888</v>
      </c>
      <c r="AR186" s="10" t="s">
        <v>146</v>
      </c>
      <c r="AT186" s="10" t="s">
        <v>130</v>
      </c>
      <c r="AU186" s="10" t="s">
        <v>82</v>
      </c>
      <c r="AY186" s="10" t="s">
        <v>127</v>
      </c>
      <c r="BE186" s="175" t="n">
        <f aca="false">IF(N186="základní",J186,0)</f>
        <v>0</v>
      </c>
      <c r="BF186" s="175" t="n">
        <f aca="false">IF(N186="snížená",J186,0)</f>
        <v>0</v>
      </c>
      <c r="BG186" s="175" t="n">
        <f aca="false">IF(N186="zákl. přenesená",J186,0)</f>
        <v>0</v>
      </c>
      <c r="BH186" s="175" t="n">
        <f aca="false">IF(N186="sníž. přenesená",J186,0)</f>
        <v>0</v>
      </c>
      <c r="BI186" s="175" t="n">
        <f aca="false">IF(N186="nulová",J186,0)</f>
        <v>0</v>
      </c>
      <c r="BJ186" s="10" t="s">
        <v>80</v>
      </c>
      <c r="BK186" s="175" t="n">
        <f aca="false">ROUND(I186*H186,2)</f>
        <v>0</v>
      </c>
      <c r="BL186" s="10" t="s">
        <v>146</v>
      </c>
      <c r="BM186" s="10" t="s">
        <v>1435</v>
      </c>
    </row>
    <row r="187" s="182" customFormat="true" ht="12" hidden="false" customHeight="false" outlineLevel="0" collapsed="false">
      <c r="B187" s="183"/>
      <c r="D187" s="176" t="s">
        <v>207</v>
      </c>
      <c r="E187" s="184"/>
      <c r="F187" s="185" t="s">
        <v>1378</v>
      </c>
      <c r="H187" s="184"/>
      <c r="L187" s="183"/>
      <c r="M187" s="186"/>
      <c r="N187" s="187"/>
      <c r="O187" s="187"/>
      <c r="P187" s="187"/>
      <c r="Q187" s="187"/>
      <c r="R187" s="187"/>
      <c r="S187" s="187"/>
      <c r="T187" s="188"/>
      <c r="AT187" s="184" t="s">
        <v>207</v>
      </c>
      <c r="AU187" s="184" t="s">
        <v>82</v>
      </c>
      <c r="AV187" s="182" t="s">
        <v>80</v>
      </c>
      <c r="AW187" s="182" t="s">
        <v>35</v>
      </c>
      <c r="AX187" s="182" t="s">
        <v>72</v>
      </c>
      <c r="AY187" s="184" t="s">
        <v>127</v>
      </c>
    </row>
    <row r="188" s="189" customFormat="true" ht="12" hidden="false" customHeight="false" outlineLevel="0" collapsed="false">
      <c r="B188" s="190"/>
      <c r="D188" s="176" t="s">
        <v>207</v>
      </c>
      <c r="E188" s="191"/>
      <c r="F188" s="192" t="s">
        <v>1436</v>
      </c>
      <c r="H188" s="193" t="n">
        <v>1.792</v>
      </c>
      <c r="L188" s="190"/>
      <c r="M188" s="194"/>
      <c r="N188" s="195"/>
      <c r="O188" s="195"/>
      <c r="P188" s="195"/>
      <c r="Q188" s="195"/>
      <c r="R188" s="195"/>
      <c r="S188" s="195"/>
      <c r="T188" s="196"/>
      <c r="AT188" s="191" t="s">
        <v>207</v>
      </c>
      <c r="AU188" s="191" t="s">
        <v>82</v>
      </c>
      <c r="AV188" s="189" t="s">
        <v>82</v>
      </c>
      <c r="AW188" s="189" t="s">
        <v>35</v>
      </c>
      <c r="AX188" s="189" t="s">
        <v>72</v>
      </c>
      <c r="AY188" s="191" t="s">
        <v>127</v>
      </c>
    </row>
    <row r="189" s="182" customFormat="true" ht="12" hidden="false" customHeight="false" outlineLevel="0" collapsed="false">
      <c r="B189" s="183"/>
      <c r="D189" s="176" t="s">
        <v>207</v>
      </c>
      <c r="E189" s="184"/>
      <c r="F189" s="185" t="s">
        <v>1376</v>
      </c>
      <c r="H189" s="184"/>
      <c r="L189" s="183"/>
      <c r="M189" s="186"/>
      <c r="N189" s="187"/>
      <c r="O189" s="187"/>
      <c r="P189" s="187"/>
      <c r="Q189" s="187"/>
      <c r="R189" s="187"/>
      <c r="S189" s="187"/>
      <c r="T189" s="188"/>
      <c r="AT189" s="184" t="s">
        <v>207</v>
      </c>
      <c r="AU189" s="184" t="s">
        <v>82</v>
      </c>
      <c r="AV189" s="182" t="s">
        <v>80</v>
      </c>
      <c r="AW189" s="182" t="s">
        <v>35</v>
      </c>
      <c r="AX189" s="182" t="s">
        <v>72</v>
      </c>
      <c r="AY189" s="184" t="s">
        <v>127</v>
      </c>
    </row>
    <row r="190" s="189" customFormat="true" ht="12" hidden="false" customHeight="false" outlineLevel="0" collapsed="false">
      <c r="B190" s="190"/>
      <c r="D190" s="176" t="s">
        <v>207</v>
      </c>
      <c r="E190" s="191"/>
      <c r="F190" s="192" t="s">
        <v>1437</v>
      </c>
      <c r="H190" s="193" t="n">
        <v>1.792</v>
      </c>
      <c r="L190" s="190"/>
      <c r="M190" s="194"/>
      <c r="N190" s="195"/>
      <c r="O190" s="195"/>
      <c r="P190" s="195"/>
      <c r="Q190" s="195"/>
      <c r="R190" s="195"/>
      <c r="S190" s="195"/>
      <c r="T190" s="196"/>
      <c r="AT190" s="191" t="s">
        <v>207</v>
      </c>
      <c r="AU190" s="191" t="s">
        <v>82</v>
      </c>
      <c r="AV190" s="189" t="s">
        <v>82</v>
      </c>
      <c r="AW190" s="189" t="s">
        <v>35</v>
      </c>
      <c r="AX190" s="189" t="s">
        <v>72</v>
      </c>
      <c r="AY190" s="191" t="s">
        <v>127</v>
      </c>
    </row>
    <row r="191" s="197" customFormat="true" ht="12" hidden="false" customHeight="false" outlineLevel="0" collapsed="false">
      <c r="B191" s="198"/>
      <c r="D191" s="176" t="s">
        <v>207</v>
      </c>
      <c r="E191" s="199"/>
      <c r="F191" s="200" t="s">
        <v>227</v>
      </c>
      <c r="H191" s="201" t="n">
        <v>3.584</v>
      </c>
      <c r="L191" s="198"/>
      <c r="M191" s="202"/>
      <c r="N191" s="203"/>
      <c r="O191" s="203"/>
      <c r="P191" s="203"/>
      <c r="Q191" s="203"/>
      <c r="R191" s="203"/>
      <c r="S191" s="203"/>
      <c r="T191" s="204"/>
      <c r="AT191" s="199" t="s">
        <v>207</v>
      </c>
      <c r="AU191" s="199" t="s">
        <v>82</v>
      </c>
      <c r="AV191" s="197" t="s">
        <v>146</v>
      </c>
      <c r="AW191" s="197" t="s">
        <v>35</v>
      </c>
      <c r="AX191" s="197" t="s">
        <v>80</v>
      </c>
      <c r="AY191" s="199" t="s">
        <v>127</v>
      </c>
    </row>
    <row r="192" s="26" customFormat="true" ht="16.5" hidden="false" customHeight="true" outlineLevel="0" collapsed="false">
      <c r="B192" s="164"/>
      <c r="C192" s="165" t="s">
        <v>311</v>
      </c>
      <c r="D192" s="165" t="s">
        <v>130</v>
      </c>
      <c r="E192" s="166" t="s">
        <v>347</v>
      </c>
      <c r="F192" s="167" t="s">
        <v>348</v>
      </c>
      <c r="G192" s="168" t="s">
        <v>205</v>
      </c>
      <c r="H192" s="169" t="n">
        <v>0.337</v>
      </c>
      <c r="I192" s="170"/>
      <c r="J192" s="170" t="n">
        <f aca="false">ROUND(I192*H192,2)</f>
        <v>0</v>
      </c>
      <c r="K192" s="167" t="s">
        <v>134</v>
      </c>
      <c r="L192" s="27"/>
      <c r="M192" s="171"/>
      <c r="N192" s="172" t="s">
        <v>43</v>
      </c>
      <c r="O192" s="173" t="n">
        <v>27.275</v>
      </c>
      <c r="P192" s="173" t="n">
        <f aca="false">O192*H192</f>
        <v>9.191675</v>
      </c>
      <c r="Q192" s="173" t="n">
        <v>0.50426</v>
      </c>
      <c r="R192" s="173" t="n">
        <f aca="false">Q192*H192</f>
        <v>0.16993562</v>
      </c>
      <c r="S192" s="173" t="n">
        <v>0</v>
      </c>
      <c r="T192" s="174" t="n">
        <f aca="false">S192*H192</f>
        <v>0</v>
      </c>
      <c r="AR192" s="10" t="s">
        <v>146</v>
      </c>
      <c r="AT192" s="10" t="s">
        <v>130</v>
      </c>
      <c r="AU192" s="10" t="s">
        <v>82</v>
      </c>
      <c r="AY192" s="10" t="s">
        <v>127</v>
      </c>
      <c r="BE192" s="175" t="n">
        <f aca="false">IF(N192="základní",J192,0)</f>
        <v>0</v>
      </c>
      <c r="BF192" s="175" t="n">
        <f aca="false">IF(N192="snížená",J192,0)</f>
        <v>0</v>
      </c>
      <c r="BG192" s="175" t="n">
        <f aca="false">IF(N192="zákl. přenesená",J192,0)</f>
        <v>0</v>
      </c>
      <c r="BH192" s="175" t="n">
        <f aca="false">IF(N192="sníž. přenesená",J192,0)</f>
        <v>0</v>
      </c>
      <c r="BI192" s="175" t="n">
        <f aca="false">IF(N192="nulová",J192,0)</f>
        <v>0</v>
      </c>
      <c r="BJ192" s="10" t="s">
        <v>80</v>
      </c>
      <c r="BK192" s="175" t="n">
        <f aca="false">ROUND(I192*H192,2)</f>
        <v>0</v>
      </c>
      <c r="BL192" s="10" t="s">
        <v>146</v>
      </c>
      <c r="BM192" s="10" t="s">
        <v>1438</v>
      </c>
    </row>
    <row r="193" s="182" customFormat="true" ht="12" hidden="false" customHeight="false" outlineLevel="0" collapsed="false">
      <c r="B193" s="183"/>
      <c r="D193" s="176" t="s">
        <v>207</v>
      </c>
      <c r="E193" s="184"/>
      <c r="F193" s="185" t="s">
        <v>1376</v>
      </c>
      <c r="H193" s="184"/>
      <c r="L193" s="183"/>
      <c r="M193" s="186"/>
      <c r="N193" s="187"/>
      <c r="O193" s="187"/>
      <c r="P193" s="187"/>
      <c r="Q193" s="187"/>
      <c r="R193" s="187"/>
      <c r="S193" s="187"/>
      <c r="T193" s="188"/>
      <c r="AT193" s="184" t="s">
        <v>207</v>
      </c>
      <c r="AU193" s="184" t="s">
        <v>82</v>
      </c>
      <c r="AV193" s="182" t="s">
        <v>80</v>
      </c>
      <c r="AW193" s="182" t="s">
        <v>35</v>
      </c>
      <c r="AX193" s="182" t="s">
        <v>72</v>
      </c>
      <c r="AY193" s="184" t="s">
        <v>127</v>
      </c>
    </row>
    <row r="194" s="189" customFormat="true" ht="12" hidden="false" customHeight="false" outlineLevel="0" collapsed="false">
      <c r="B194" s="190"/>
      <c r="D194" s="176" t="s">
        <v>207</v>
      </c>
      <c r="E194" s="191"/>
      <c r="F194" s="192" t="s">
        <v>1439</v>
      </c>
      <c r="H194" s="193" t="n">
        <v>0.159</v>
      </c>
      <c r="L194" s="190"/>
      <c r="M194" s="194"/>
      <c r="N194" s="195"/>
      <c r="O194" s="195"/>
      <c r="P194" s="195"/>
      <c r="Q194" s="195"/>
      <c r="R194" s="195"/>
      <c r="S194" s="195"/>
      <c r="T194" s="196"/>
      <c r="AT194" s="191" t="s">
        <v>207</v>
      </c>
      <c r="AU194" s="191" t="s">
        <v>82</v>
      </c>
      <c r="AV194" s="189" t="s">
        <v>82</v>
      </c>
      <c r="AW194" s="189" t="s">
        <v>35</v>
      </c>
      <c r="AX194" s="189" t="s">
        <v>72</v>
      </c>
      <c r="AY194" s="191" t="s">
        <v>127</v>
      </c>
    </row>
    <row r="195" s="189" customFormat="true" ht="12" hidden="false" customHeight="false" outlineLevel="0" collapsed="false">
      <c r="B195" s="190"/>
      <c r="D195" s="176" t="s">
        <v>207</v>
      </c>
      <c r="E195" s="191"/>
      <c r="F195" s="192" t="s">
        <v>1440</v>
      </c>
      <c r="H195" s="193" t="n">
        <v>0.1</v>
      </c>
      <c r="L195" s="190"/>
      <c r="M195" s="194"/>
      <c r="N195" s="195"/>
      <c r="O195" s="195"/>
      <c r="P195" s="195"/>
      <c r="Q195" s="195"/>
      <c r="R195" s="195"/>
      <c r="S195" s="195"/>
      <c r="T195" s="196"/>
      <c r="AT195" s="191" t="s">
        <v>207</v>
      </c>
      <c r="AU195" s="191" t="s">
        <v>82</v>
      </c>
      <c r="AV195" s="189" t="s">
        <v>82</v>
      </c>
      <c r="AW195" s="189" t="s">
        <v>35</v>
      </c>
      <c r="AX195" s="189" t="s">
        <v>72</v>
      </c>
      <c r="AY195" s="191" t="s">
        <v>127</v>
      </c>
    </row>
    <row r="196" s="182" customFormat="true" ht="12" hidden="false" customHeight="false" outlineLevel="0" collapsed="false">
      <c r="B196" s="183"/>
      <c r="D196" s="176" t="s">
        <v>207</v>
      </c>
      <c r="E196" s="184"/>
      <c r="F196" s="185" t="s">
        <v>1378</v>
      </c>
      <c r="H196" s="184"/>
      <c r="L196" s="183"/>
      <c r="M196" s="186"/>
      <c r="N196" s="187"/>
      <c r="O196" s="187"/>
      <c r="P196" s="187"/>
      <c r="Q196" s="187"/>
      <c r="R196" s="187"/>
      <c r="S196" s="187"/>
      <c r="T196" s="188"/>
      <c r="AT196" s="184" t="s">
        <v>207</v>
      </c>
      <c r="AU196" s="184" t="s">
        <v>82</v>
      </c>
      <c r="AV196" s="182" t="s">
        <v>80</v>
      </c>
      <c r="AW196" s="182" t="s">
        <v>35</v>
      </c>
      <c r="AX196" s="182" t="s">
        <v>72</v>
      </c>
      <c r="AY196" s="184" t="s">
        <v>127</v>
      </c>
    </row>
    <row r="197" s="189" customFormat="true" ht="12" hidden="false" customHeight="false" outlineLevel="0" collapsed="false">
      <c r="B197" s="190"/>
      <c r="D197" s="176" t="s">
        <v>207</v>
      </c>
      <c r="E197" s="191"/>
      <c r="F197" s="192" t="s">
        <v>1441</v>
      </c>
      <c r="H197" s="193" t="n">
        <v>0.078</v>
      </c>
      <c r="L197" s="190"/>
      <c r="M197" s="194"/>
      <c r="N197" s="195"/>
      <c r="O197" s="195"/>
      <c r="P197" s="195"/>
      <c r="Q197" s="195"/>
      <c r="R197" s="195"/>
      <c r="S197" s="195"/>
      <c r="T197" s="196"/>
      <c r="AT197" s="191" t="s">
        <v>207</v>
      </c>
      <c r="AU197" s="191" t="s">
        <v>82</v>
      </c>
      <c r="AV197" s="189" t="s">
        <v>82</v>
      </c>
      <c r="AW197" s="189" t="s">
        <v>35</v>
      </c>
      <c r="AX197" s="189" t="s">
        <v>72</v>
      </c>
      <c r="AY197" s="191" t="s">
        <v>127</v>
      </c>
    </row>
    <row r="198" s="197" customFormat="true" ht="12" hidden="false" customHeight="false" outlineLevel="0" collapsed="false">
      <c r="B198" s="198"/>
      <c r="D198" s="176" t="s">
        <v>207</v>
      </c>
      <c r="E198" s="199"/>
      <c r="F198" s="200" t="s">
        <v>227</v>
      </c>
      <c r="H198" s="201" t="n">
        <v>0.337</v>
      </c>
      <c r="L198" s="198"/>
      <c r="M198" s="202"/>
      <c r="N198" s="203"/>
      <c r="O198" s="203"/>
      <c r="P198" s="203"/>
      <c r="Q198" s="203"/>
      <c r="R198" s="203"/>
      <c r="S198" s="203"/>
      <c r="T198" s="204"/>
      <c r="AT198" s="199" t="s">
        <v>207</v>
      </c>
      <c r="AU198" s="199" t="s">
        <v>82</v>
      </c>
      <c r="AV198" s="197" t="s">
        <v>146</v>
      </c>
      <c r="AW198" s="197" t="s">
        <v>35</v>
      </c>
      <c r="AX198" s="197" t="s">
        <v>80</v>
      </c>
      <c r="AY198" s="199" t="s">
        <v>127</v>
      </c>
    </row>
    <row r="199" s="26" customFormat="true" ht="16.5" hidden="false" customHeight="true" outlineLevel="0" collapsed="false">
      <c r="B199" s="164"/>
      <c r="C199" s="205" t="s">
        <v>316</v>
      </c>
      <c r="D199" s="205" t="s">
        <v>228</v>
      </c>
      <c r="E199" s="206" t="s">
        <v>352</v>
      </c>
      <c r="F199" s="207" t="s">
        <v>353</v>
      </c>
      <c r="G199" s="208" t="s">
        <v>218</v>
      </c>
      <c r="H199" s="209" t="n">
        <v>0.809</v>
      </c>
      <c r="I199" s="210"/>
      <c r="J199" s="210" t="n">
        <f aca="false">ROUND(I199*H199,2)</f>
        <v>0</v>
      </c>
      <c r="K199" s="207"/>
      <c r="L199" s="211"/>
      <c r="M199" s="212"/>
      <c r="N199" s="213" t="s">
        <v>43</v>
      </c>
      <c r="O199" s="173" t="n">
        <v>0</v>
      </c>
      <c r="P199" s="173" t="n">
        <f aca="false">O199*H199</f>
        <v>0</v>
      </c>
      <c r="Q199" s="173" t="n">
        <v>1</v>
      </c>
      <c r="R199" s="173" t="n">
        <f aca="false">Q199*H199</f>
        <v>0.809</v>
      </c>
      <c r="S199" s="173" t="n">
        <v>0</v>
      </c>
      <c r="T199" s="174" t="n">
        <f aca="false">S199*H199</f>
        <v>0</v>
      </c>
      <c r="AR199" s="10" t="s">
        <v>168</v>
      </c>
      <c r="AT199" s="10" t="s">
        <v>228</v>
      </c>
      <c r="AU199" s="10" t="s">
        <v>82</v>
      </c>
      <c r="AY199" s="10" t="s">
        <v>127</v>
      </c>
      <c r="BE199" s="175" t="n">
        <f aca="false">IF(N199="základní",J199,0)</f>
        <v>0</v>
      </c>
      <c r="BF199" s="175" t="n">
        <f aca="false">IF(N199="snížená",J199,0)</f>
        <v>0</v>
      </c>
      <c r="BG199" s="175" t="n">
        <f aca="false">IF(N199="zákl. přenesená",J199,0)</f>
        <v>0</v>
      </c>
      <c r="BH199" s="175" t="n">
        <f aca="false">IF(N199="sníž. přenesená",J199,0)</f>
        <v>0</v>
      </c>
      <c r="BI199" s="175" t="n">
        <f aca="false">IF(N199="nulová",J199,0)</f>
        <v>0</v>
      </c>
      <c r="BJ199" s="10" t="s">
        <v>80</v>
      </c>
      <c r="BK199" s="175" t="n">
        <f aca="false">ROUND(I199*H199,2)</f>
        <v>0</v>
      </c>
      <c r="BL199" s="10" t="s">
        <v>146</v>
      </c>
      <c r="BM199" s="10" t="s">
        <v>1442</v>
      </c>
    </row>
    <row r="200" s="189" customFormat="true" ht="12" hidden="false" customHeight="false" outlineLevel="0" collapsed="false">
      <c r="B200" s="190"/>
      <c r="D200" s="176" t="s">
        <v>207</v>
      </c>
      <c r="E200" s="191"/>
      <c r="F200" s="192" t="s">
        <v>1443</v>
      </c>
      <c r="H200" s="193" t="n">
        <v>0.809</v>
      </c>
      <c r="L200" s="190"/>
      <c r="M200" s="194"/>
      <c r="N200" s="195"/>
      <c r="O200" s="195"/>
      <c r="P200" s="195"/>
      <c r="Q200" s="195"/>
      <c r="R200" s="195"/>
      <c r="S200" s="195"/>
      <c r="T200" s="196"/>
      <c r="AT200" s="191" t="s">
        <v>207</v>
      </c>
      <c r="AU200" s="191" t="s">
        <v>82</v>
      </c>
      <c r="AV200" s="189" t="s">
        <v>82</v>
      </c>
      <c r="AW200" s="189" t="s">
        <v>35</v>
      </c>
      <c r="AX200" s="189" t="s">
        <v>80</v>
      </c>
      <c r="AY200" s="191" t="s">
        <v>127</v>
      </c>
    </row>
    <row r="201" s="26" customFormat="true" ht="16.5" hidden="false" customHeight="true" outlineLevel="0" collapsed="false">
      <c r="B201" s="164"/>
      <c r="C201" s="165" t="s">
        <v>321</v>
      </c>
      <c r="D201" s="165" t="s">
        <v>130</v>
      </c>
      <c r="E201" s="166" t="s">
        <v>342</v>
      </c>
      <c r="F201" s="167" t="s">
        <v>343</v>
      </c>
      <c r="G201" s="168" t="s">
        <v>205</v>
      </c>
      <c r="H201" s="169" t="n">
        <v>2.011</v>
      </c>
      <c r="I201" s="170"/>
      <c r="J201" s="170" t="n">
        <f aca="false">ROUND(I201*H201,2)</f>
        <v>0</v>
      </c>
      <c r="K201" s="167" t="s">
        <v>134</v>
      </c>
      <c r="L201" s="27"/>
      <c r="M201" s="171"/>
      <c r="N201" s="172" t="s">
        <v>43</v>
      </c>
      <c r="O201" s="173" t="n">
        <v>37.23</v>
      </c>
      <c r="P201" s="173" t="n">
        <f aca="false">O201*H201</f>
        <v>74.86953</v>
      </c>
      <c r="Q201" s="173" t="n">
        <v>0.50375</v>
      </c>
      <c r="R201" s="173" t="n">
        <f aca="false">Q201*H201</f>
        <v>1.01304125</v>
      </c>
      <c r="S201" s="173" t="n">
        <v>2.5</v>
      </c>
      <c r="T201" s="174" t="n">
        <f aca="false">S201*H201</f>
        <v>5.0275</v>
      </c>
      <c r="AR201" s="10" t="s">
        <v>146</v>
      </c>
      <c r="AT201" s="10" t="s">
        <v>130</v>
      </c>
      <c r="AU201" s="10" t="s">
        <v>82</v>
      </c>
      <c r="AY201" s="10" t="s">
        <v>127</v>
      </c>
      <c r="BE201" s="175" t="n">
        <f aca="false">IF(N201="základní",J201,0)</f>
        <v>0</v>
      </c>
      <c r="BF201" s="175" t="n">
        <f aca="false">IF(N201="snížená",J201,0)</f>
        <v>0</v>
      </c>
      <c r="BG201" s="175" t="n">
        <f aca="false">IF(N201="zákl. přenesená",J201,0)</f>
        <v>0</v>
      </c>
      <c r="BH201" s="175" t="n">
        <f aca="false">IF(N201="sníž. přenesená",J201,0)</f>
        <v>0</v>
      </c>
      <c r="BI201" s="175" t="n">
        <f aca="false">IF(N201="nulová",J201,0)</f>
        <v>0</v>
      </c>
      <c r="BJ201" s="10" t="s">
        <v>80</v>
      </c>
      <c r="BK201" s="175" t="n">
        <f aca="false">ROUND(I201*H201,2)</f>
        <v>0</v>
      </c>
      <c r="BL201" s="10" t="s">
        <v>146</v>
      </c>
      <c r="BM201" s="10" t="s">
        <v>1444</v>
      </c>
    </row>
    <row r="202" s="182" customFormat="true" ht="12" hidden="false" customHeight="false" outlineLevel="0" collapsed="false">
      <c r="B202" s="183"/>
      <c r="D202" s="176" t="s">
        <v>207</v>
      </c>
      <c r="E202" s="184"/>
      <c r="F202" s="185" t="s">
        <v>1376</v>
      </c>
      <c r="H202" s="184"/>
      <c r="L202" s="183"/>
      <c r="M202" s="186"/>
      <c r="N202" s="187"/>
      <c r="O202" s="187"/>
      <c r="P202" s="187"/>
      <c r="Q202" s="187"/>
      <c r="R202" s="187"/>
      <c r="S202" s="187"/>
      <c r="T202" s="188"/>
      <c r="AT202" s="184" t="s">
        <v>207</v>
      </c>
      <c r="AU202" s="184" t="s">
        <v>82</v>
      </c>
      <c r="AV202" s="182" t="s">
        <v>80</v>
      </c>
      <c r="AW202" s="182" t="s">
        <v>35</v>
      </c>
      <c r="AX202" s="182" t="s">
        <v>72</v>
      </c>
      <c r="AY202" s="184" t="s">
        <v>127</v>
      </c>
    </row>
    <row r="203" s="189" customFormat="true" ht="12" hidden="false" customHeight="false" outlineLevel="0" collapsed="false">
      <c r="B203" s="190"/>
      <c r="D203" s="176" t="s">
        <v>207</v>
      </c>
      <c r="E203" s="191"/>
      <c r="F203" s="192" t="s">
        <v>1445</v>
      </c>
      <c r="H203" s="193" t="n">
        <v>0.795</v>
      </c>
      <c r="L203" s="190"/>
      <c r="M203" s="194"/>
      <c r="N203" s="195"/>
      <c r="O203" s="195"/>
      <c r="P203" s="195"/>
      <c r="Q203" s="195"/>
      <c r="R203" s="195"/>
      <c r="S203" s="195"/>
      <c r="T203" s="196"/>
      <c r="AT203" s="191" t="s">
        <v>207</v>
      </c>
      <c r="AU203" s="191" t="s">
        <v>82</v>
      </c>
      <c r="AV203" s="189" t="s">
        <v>82</v>
      </c>
      <c r="AW203" s="189" t="s">
        <v>35</v>
      </c>
      <c r="AX203" s="189" t="s">
        <v>72</v>
      </c>
      <c r="AY203" s="191" t="s">
        <v>127</v>
      </c>
    </row>
    <row r="204" s="189" customFormat="true" ht="12" hidden="false" customHeight="false" outlineLevel="0" collapsed="false">
      <c r="B204" s="190"/>
      <c r="D204" s="176" t="s">
        <v>207</v>
      </c>
      <c r="E204" s="191"/>
      <c r="F204" s="192" t="s">
        <v>1446</v>
      </c>
      <c r="H204" s="193" t="n">
        <v>0.7</v>
      </c>
      <c r="L204" s="190"/>
      <c r="M204" s="194"/>
      <c r="N204" s="195"/>
      <c r="O204" s="195"/>
      <c r="P204" s="195"/>
      <c r="Q204" s="195"/>
      <c r="R204" s="195"/>
      <c r="S204" s="195"/>
      <c r="T204" s="196"/>
      <c r="AT204" s="191" t="s">
        <v>207</v>
      </c>
      <c r="AU204" s="191" t="s">
        <v>82</v>
      </c>
      <c r="AV204" s="189" t="s">
        <v>82</v>
      </c>
      <c r="AW204" s="189" t="s">
        <v>35</v>
      </c>
      <c r="AX204" s="189" t="s">
        <v>72</v>
      </c>
      <c r="AY204" s="191" t="s">
        <v>127</v>
      </c>
    </row>
    <row r="205" s="182" customFormat="true" ht="12" hidden="false" customHeight="false" outlineLevel="0" collapsed="false">
      <c r="B205" s="183"/>
      <c r="D205" s="176" t="s">
        <v>207</v>
      </c>
      <c r="E205" s="184"/>
      <c r="F205" s="185" t="s">
        <v>1378</v>
      </c>
      <c r="H205" s="184"/>
      <c r="L205" s="183"/>
      <c r="M205" s="186"/>
      <c r="N205" s="187"/>
      <c r="O205" s="187"/>
      <c r="P205" s="187"/>
      <c r="Q205" s="187"/>
      <c r="R205" s="187"/>
      <c r="S205" s="187"/>
      <c r="T205" s="188"/>
      <c r="AT205" s="184" t="s">
        <v>207</v>
      </c>
      <c r="AU205" s="184" t="s">
        <v>82</v>
      </c>
      <c r="AV205" s="182" t="s">
        <v>80</v>
      </c>
      <c r="AW205" s="182" t="s">
        <v>35</v>
      </c>
      <c r="AX205" s="182" t="s">
        <v>72</v>
      </c>
      <c r="AY205" s="184" t="s">
        <v>127</v>
      </c>
    </row>
    <row r="206" s="189" customFormat="true" ht="12" hidden="false" customHeight="false" outlineLevel="0" collapsed="false">
      <c r="B206" s="190"/>
      <c r="D206" s="176" t="s">
        <v>207</v>
      </c>
      <c r="E206" s="191"/>
      <c r="F206" s="192" t="s">
        <v>1447</v>
      </c>
      <c r="H206" s="193" t="n">
        <v>0.39</v>
      </c>
      <c r="L206" s="190"/>
      <c r="M206" s="194"/>
      <c r="N206" s="195"/>
      <c r="O206" s="195"/>
      <c r="P206" s="195"/>
      <c r="Q206" s="195"/>
      <c r="R206" s="195"/>
      <c r="S206" s="195"/>
      <c r="T206" s="196"/>
      <c r="AT206" s="191" t="s">
        <v>207</v>
      </c>
      <c r="AU206" s="191" t="s">
        <v>82</v>
      </c>
      <c r="AV206" s="189" t="s">
        <v>82</v>
      </c>
      <c r="AW206" s="189" t="s">
        <v>35</v>
      </c>
      <c r="AX206" s="189" t="s">
        <v>72</v>
      </c>
      <c r="AY206" s="191" t="s">
        <v>127</v>
      </c>
    </row>
    <row r="207" s="189" customFormat="true" ht="12" hidden="false" customHeight="false" outlineLevel="0" collapsed="false">
      <c r="B207" s="190"/>
      <c r="D207" s="176" t="s">
        <v>207</v>
      </c>
      <c r="E207" s="191"/>
      <c r="F207" s="192" t="s">
        <v>1448</v>
      </c>
      <c r="H207" s="193" t="n">
        <v>0.126</v>
      </c>
      <c r="L207" s="190"/>
      <c r="M207" s="194"/>
      <c r="N207" s="195"/>
      <c r="O207" s="195"/>
      <c r="P207" s="195"/>
      <c r="Q207" s="195"/>
      <c r="R207" s="195"/>
      <c r="S207" s="195"/>
      <c r="T207" s="196"/>
      <c r="AT207" s="191" t="s">
        <v>207</v>
      </c>
      <c r="AU207" s="191" t="s">
        <v>82</v>
      </c>
      <c r="AV207" s="189" t="s">
        <v>82</v>
      </c>
      <c r="AW207" s="189" t="s">
        <v>35</v>
      </c>
      <c r="AX207" s="189" t="s">
        <v>72</v>
      </c>
      <c r="AY207" s="191" t="s">
        <v>127</v>
      </c>
    </row>
    <row r="208" s="197" customFormat="true" ht="12" hidden="false" customHeight="false" outlineLevel="0" collapsed="false">
      <c r="B208" s="198"/>
      <c r="D208" s="176" t="s">
        <v>207</v>
      </c>
      <c r="E208" s="199"/>
      <c r="F208" s="200" t="s">
        <v>227</v>
      </c>
      <c r="H208" s="201" t="n">
        <v>2.011</v>
      </c>
      <c r="L208" s="198"/>
      <c r="M208" s="202"/>
      <c r="N208" s="203"/>
      <c r="O208" s="203"/>
      <c r="P208" s="203"/>
      <c r="Q208" s="203"/>
      <c r="R208" s="203"/>
      <c r="S208" s="203"/>
      <c r="T208" s="204"/>
      <c r="AT208" s="199" t="s">
        <v>207</v>
      </c>
      <c r="AU208" s="199" t="s">
        <v>82</v>
      </c>
      <c r="AV208" s="197" t="s">
        <v>146</v>
      </c>
      <c r="AW208" s="197" t="s">
        <v>35</v>
      </c>
      <c r="AX208" s="197" t="s">
        <v>80</v>
      </c>
      <c r="AY208" s="199" t="s">
        <v>127</v>
      </c>
    </row>
    <row r="209" s="26" customFormat="true" ht="16.5" hidden="false" customHeight="true" outlineLevel="0" collapsed="false">
      <c r="B209" s="164"/>
      <c r="C209" s="165" t="s">
        <v>328</v>
      </c>
      <c r="D209" s="165" t="s">
        <v>130</v>
      </c>
      <c r="E209" s="166" t="s">
        <v>1033</v>
      </c>
      <c r="F209" s="167" t="s">
        <v>1034</v>
      </c>
      <c r="G209" s="168" t="s">
        <v>257</v>
      </c>
      <c r="H209" s="169" t="n">
        <v>200</v>
      </c>
      <c r="I209" s="170"/>
      <c r="J209" s="170" t="n">
        <f aca="false">ROUND(I209*H209,2)</f>
        <v>0</v>
      </c>
      <c r="K209" s="167"/>
      <c r="L209" s="27"/>
      <c r="M209" s="171"/>
      <c r="N209" s="172" t="s">
        <v>43</v>
      </c>
      <c r="O209" s="173" t="n">
        <v>1.364</v>
      </c>
      <c r="P209" s="173" t="n">
        <f aca="false">O209*H209</f>
        <v>272.8</v>
      </c>
      <c r="Q209" s="173" t="n">
        <v>0.0372</v>
      </c>
      <c r="R209" s="173" t="n">
        <f aca="false">Q209*H209</f>
        <v>7.44</v>
      </c>
      <c r="S209" s="173" t="n">
        <v>0</v>
      </c>
      <c r="T209" s="174" t="n">
        <f aca="false">S209*H209</f>
        <v>0</v>
      </c>
      <c r="AR209" s="10" t="s">
        <v>146</v>
      </c>
      <c r="AT209" s="10" t="s">
        <v>130</v>
      </c>
      <c r="AU209" s="10" t="s">
        <v>82</v>
      </c>
      <c r="AY209" s="10" t="s">
        <v>127</v>
      </c>
      <c r="BE209" s="175" t="n">
        <f aca="false">IF(N209="základní",J209,0)</f>
        <v>0</v>
      </c>
      <c r="BF209" s="175" t="n">
        <f aca="false">IF(N209="snížená",J209,0)</f>
        <v>0</v>
      </c>
      <c r="BG209" s="175" t="n">
        <f aca="false">IF(N209="zákl. přenesená",J209,0)</f>
        <v>0</v>
      </c>
      <c r="BH209" s="175" t="n">
        <f aca="false">IF(N209="sníž. přenesená",J209,0)</f>
        <v>0</v>
      </c>
      <c r="BI209" s="175" t="n">
        <f aca="false">IF(N209="nulová",J209,0)</f>
        <v>0</v>
      </c>
      <c r="BJ209" s="10" t="s">
        <v>80</v>
      </c>
      <c r="BK209" s="175" t="n">
        <f aca="false">ROUND(I209*H209,2)</f>
        <v>0</v>
      </c>
      <c r="BL209" s="10" t="s">
        <v>146</v>
      </c>
      <c r="BM209" s="10" t="s">
        <v>1449</v>
      </c>
    </row>
    <row r="210" s="182" customFormat="true" ht="12" hidden="false" customHeight="false" outlineLevel="0" collapsed="false">
      <c r="B210" s="183"/>
      <c r="D210" s="176" t="s">
        <v>207</v>
      </c>
      <c r="E210" s="184"/>
      <c r="F210" s="185" t="s">
        <v>1376</v>
      </c>
      <c r="H210" s="184"/>
      <c r="L210" s="183"/>
      <c r="M210" s="186"/>
      <c r="N210" s="187"/>
      <c r="O210" s="187"/>
      <c r="P210" s="187"/>
      <c r="Q210" s="187"/>
      <c r="R210" s="187"/>
      <c r="S210" s="187"/>
      <c r="T210" s="188"/>
      <c r="AT210" s="184" t="s">
        <v>207</v>
      </c>
      <c r="AU210" s="184" t="s">
        <v>82</v>
      </c>
      <c r="AV210" s="182" t="s">
        <v>80</v>
      </c>
      <c r="AW210" s="182" t="s">
        <v>35</v>
      </c>
      <c r="AX210" s="182" t="s">
        <v>72</v>
      </c>
      <c r="AY210" s="184" t="s">
        <v>127</v>
      </c>
    </row>
    <row r="211" s="189" customFormat="true" ht="12" hidden="false" customHeight="false" outlineLevel="0" collapsed="false">
      <c r="B211" s="190"/>
      <c r="D211" s="176" t="s">
        <v>207</v>
      </c>
      <c r="E211" s="191"/>
      <c r="F211" s="192" t="s">
        <v>1450</v>
      </c>
      <c r="H211" s="193" t="n">
        <v>200</v>
      </c>
      <c r="L211" s="190"/>
      <c r="M211" s="194"/>
      <c r="N211" s="195"/>
      <c r="O211" s="195"/>
      <c r="P211" s="195"/>
      <c r="Q211" s="195"/>
      <c r="R211" s="195"/>
      <c r="S211" s="195"/>
      <c r="T211" s="196"/>
      <c r="AT211" s="191" t="s">
        <v>207</v>
      </c>
      <c r="AU211" s="191" t="s">
        <v>82</v>
      </c>
      <c r="AV211" s="189" t="s">
        <v>82</v>
      </c>
      <c r="AW211" s="189" t="s">
        <v>35</v>
      </c>
      <c r="AX211" s="189" t="s">
        <v>80</v>
      </c>
      <c r="AY211" s="191" t="s">
        <v>127</v>
      </c>
    </row>
    <row r="212" s="26" customFormat="true" ht="25.5" hidden="false" customHeight="true" outlineLevel="0" collapsed="false">
      <c r="B212" s="164"/>
      <c r="C212" s="165" t="s">
        <v>333</v>
      </c>
      <c r="D212" s="165" t="s">
        <v>130</v>
      </c>
      <c r="E212" s="166" t="s">
        <v>1037</v>
      </c>
      <c r="F212" s="167" t="s">
        <v>1038</v>
      </c>
      <c r="G212" s="168" t="s">
        <v>279</v>
      </c>
      <c r="H212" s="169" t="n">
        <v>3.6</v>
      </c>
      <c r="I212" s="170"/>
      <c r="J212" s="170" t="n">
        <f aca="false">ROUND(I212*H212,2)</f>
        <v>0</v>
      </c>
      <c r="K212" s="167" t="s">
        <v>134</v>
      </c>
      <c r="L212" s="27"/>
      <c r="M212" s="171"/>
      <c r="N212" s="172" t="s">
        <v>43</v>
      </c>
      <c r="O212" s="173" t="n">
        <v>2.365</v>
      </c>
      <c r="P212" s="173" t="n">
        <f aca="false">O212*H212</f>
        <v>8.514</v>
      </c>
      <c r="Q212" s="173" t="n">
        <v>0.0004</v>
      </c>
      <c r="R212" s="173" t="n">
        <f aca="false">Q212*H212</f>
        <v>0.00144</v>
      </c>
      <c r="S212" s="173" t="n">
        <v>0.001</v>
      </c>
      <c r="T212" s="174" t="n">
        <f aca="false">S212*H212</f>
        <v>0.0036</v>
      </c>
      <c r="AR212" s="10" t="s">
        <v>146</v>
      </c>
      <c r="AT212" s="10" t="s">
        <v>130</v>
      </c>
      <c r="AU212" s="10" t="s">
        <v>82</v>
      </c>
      <c r="AY212" s="10" t="s">
        <v>127</v>
      </c>
      <c r="BE212" s="175" t="n">
        <f aca="false">IF(N212="základní",J212,0)</f>
        <v>0</v>
      </c>
      <c r="BF212" s="175" t="n">
        <f aca="false">IF(N212="snížená",J212,0)</f>
        <v>0</v>
      </c>
      <c r="BG212" s="175" t="n">
        <f aca="false">IF(N212="zákl. přenesená",J212,0)</f>
        <v>0</v>
      </c>
      <c r="BH212" s="175" t="n">
        <f aca="false">IF(N212="sníž. přenesená",J212,0)</f>
        <v>0</v>
      </c>
      <c r="BI212" s="175" t="n">
        <f aca="false">IF(N212="nulová",J212,0)</f>
        <v>0</v>
      </c>
      <c r="BJ212" s="10" t="s">
        <v>80</v>
      </c>
      <c r="BK212" s="175" t="n">
        <f aca="false">ROUND(I212*H212,2)</f>
        <v>0</v>
      </c>
      <c r="BL212" s="10" t="s">
        <v>146</v>
      </c>
      <c r="BM212" s="10" t="s">
        <v>1451</v>
      </c>
    </row>
    <row r="213" s="182" customFormat="true" ht="12" hidden="false" customHeight="false" outlineLevel="0" collapsed="false">
      <c r="B213" s="183"/>
      <c r="D213" s="176" t="s">
        <v>207</v>
      </c>
      <c r="E213" s="184"/>
      <c r="F213" s="185" t="s">
        <v>1378</v>
      </c>
      <c r="H213" s="184"/>
      <c r="L213" s="183"/>
      <c r="M213" s="186"/>
      <c r="N213" s="187"/>
      <c r="O213" s="187"/>
      <c r="P213" s="187"/>
      <c r="Q213" s="187"/>
      <c r="R213" s="187"/>
      <c r="S213" s="187"/>
      <c r="T213" s="188"/>
      <c r="AT213" s="184" t="s">
        <v>207</v>
      </c>
      <c r="AU213" s="184" t="s">
        <v>82</v>
      </c>
      <c r="AV213" s="182" t="s">
        <v>80</v>
      </c>
      <c r="AW213" s="182" t="s">
        <v>35</v>
      </c>
      <c r="AX213" s="182" t="s">
        <v>72</v>
      </c>
      <c r="AY213" s="184" t="s">
        <v>127</v>
      </c>
    </row>
    <row r="214" s="189" customFormat="true" ht="12" hidden="false" customHeight="false" outlineLevel="0" collapsed="false">
      <c r="B214" s="190"/>
      <c r="D214" s="176" t="s">
        <v>207</v>
      </c>
      <c r="E214" s="191"/>
      <c r="F214" s="192" t="s">
        <v>1452</v>
      </c>
      <c r="H214" s="193" t="n">
        <v>3.6</v>
      </c>
      <c r="L214" s="190"/>
      <c r="M214" s="194"/>
      <c r="N214" s="195"/>
      <c r="O214" s="195"/>
      <c r="P214" s="195"/>
      <c r="Q214" s="195"/>
      <c r="R214" s="195"/>
      <c r="S214" s="195"/>
      <c r="T214" s="196"/>
      <c r="AT214" s="191" t="s">
        <v>207</v>
      </c>
      <c r="AU214" s="191" t="s">
        <v>82</v>
      </c>
      <c r="AV214" s="189" t="s">
        <v>82</v>
      </c>
      <c r="AW214" s="189" t="s">
        <v>35</v>
      </c>
      <c r="AX214" s="189" t="s">
        <v>80</v>
      </c>
      <c r="AY214" s="191" t="s">
        <v>127</v>
      </c>
    </row>
    <row r="215" s="26" customFormat="true" ht="25.5" hidden="false" customHeight="true" outlineLevel="0" collapsed="false">
      <c r="B215" s="164"/>
      <c r="C215" s="165" t="s">
        <v>337</v>
      </c>
      <c r="D215" s="165" t="s">
        <v>130</v>
      </c>
      <c r="E215" s="166" t="s">
        <v>1041</v>
      </c>
      <c r="F215" s="167" t="s">
        <v>1042</v>
      </c>
      <c r="G215" s="168" t="s">
        <v>279</v>
      </c>
      <c r="H215" s="169" t="n">
        <v>3.6</v>
      </c>
      <c r="I215" s="170"/>
      <c r="J215" s="170" t="n">
        <f aca="false">ROUND(I215*H215,2)</f>
        <v>0</v>
      </c>
      <c r="K215" s="167" t="s">
        <v>134</v>
      </c>
      <c r="L215" s="27"/>
      <c r="M215" s="171"/>
      <c r="N215" s="172" t="s">
        <v>43</v>
      </c>
      <c r="O215" s="173" t="n">
        <v>3.098</v>
      </c>
      <c r="P215" s="173" t="n">
        <f aca="false">O215*H215</f>
        <v>11.1528</v>
      </c>
      <c r="Q215" s="173" t="n">
        <v>0.00104</v>
      </c>
      <c r="R215" s="173" t="n">
        <f aca="false">Q215*H215</f>
        <v>0.003744</v>
      </c>
      <c r="S215" s="173" t="n">
        <v>0.002</v>
      </c>
      <c r="T215" s="174" t="n">
        <f aca="false">S215*H215</f>
        <v>0.0072</v>
      </c>
      <c r="AR215" s="10" t="s">
        <v>146</v>
      </c>
      <c r="AT215" s="10" t="s">
        <v>130</v>
      </c>
      <c r="AU215" s="10" t="s">
        <v>82</v>
      </c>
      <c r="AY215" s="10" t="s">
        <v>127</v>
      </c>
      <c r="BE215" s="175" t="n">
        <f aca="false">IF(N215="základní",J215,0)</f>
        <v>0</v>
      </c>
      <c r="BF215" s="175" t="n">
        <f aca="false">IF(N215="snížená",J215,0)</f>
        <v>0</v>
      </c>
      <c r="BG215" s="175" t="n">
        <f aca="false">IF(N215="zákl. přenesená",J215,0)</f>
        <v>0</v>
      </c>
      <c r="BH215" s="175" t="n">
        <f aca="false">IF(N215="sníž. přenesená",J215,0)</f>
        <v>0</v>
      </c>
      <c r="BI215" s="175" t="n">
        <f aca="false">IF(N215="nulová",J215,0)</f>
        <v>0</v>
      </c>
      <c r="BJ215" s="10" t="s">
        <v>80</v>
      </c>
      <c r="BK215" s="175" t="n">
        <f aca="false">ROUND(I215*H215,2)</f>
        <v>0</v>
      </c>
      <c r="BL215" s="10" t="s">
        <v>146</v>
      </c>
      <c r="BM215" s="10" t="s">
        <v>1453</v>
      </c>
    </row>
    <row r="216" s="182" customFormat="true" ht="12" hidden="false" customHeight="false" outlineLevel="0" collapsed="false">
      <c r="B216" s="183"/>
      <c r="D216" s="176" t="s">
        <v>207</v>
      </c>
      <c r="E216" s="184"/>
      <c r="F216" s="185" t="s">
        <v>1378</v>
      </c>
      <c r="H216" s="184"/>
      <c r="L216" s="183"/>
      <c r="M216" s="186"/>
      <c r="N216" s="187"/>
      <c r="O216" s="187"/>
      <c r="P216" s="187"/>
      <c r="Q216" s="187"/>
      <c r="R216" s="187"/>
      <c r="S216" s="187"/>
      <c r="T216" s="188"/>
      <c r="AT216" s="184" t="s">
        <v>207</v>
      </c>
      <c r="AU216" s="184" t="s">
        <v>82</v>
      </c>
      <c r="AV216" s="182" t="s">
        <v>80</v>
      </c>
      <c r="AW216" s="182" t="s">
        <v>35</v>
      </c>
      <c r="AX216" s="182" t="s">
        <v>72</v>
      </c>
      <c r="AY216" s="184" t="s">
        <v>127</v>
      </c>
    </row>
    <row r="217" s="189" customFormat="true" ht="12" hidden="false" customHeight="false" outlineLevel="0" collapsed="false">
      <c r="B217" s="190"/>
      <c r="D217" s="176" t="s">
        <v>207</v>
      </c>
      <c r="E217" s="191"/>
      <c r="F217" s="192" t="s">
        <v>1454</v>
      </c>
      <c r="H217" s="193" t="n">
        <v>3.6</v>
      </c>
      <c r="L217" s="190"/>
      <c r="M217" s="194"/>
      <c r="N217" s="195"/>
      <c r="O217" s="195"/>
      <c r="P217" s="195"/>
      <c r="Q217" s="195"/>
      <c r="R217" s="195"/>
      <c r="S217" s="195"/>
      <c r="T217" s="196"/>
      <c r="AT217" s="191" t="s">
        <v>207</v>
      </c>
      <c r="AU217" s="191" t="s">
        <v>82</v>
      </c>
      <c r="AV217" s="189" t="s">
        <v>82</v>
      </c>
      <c r="AW217" s="189" t="s">
        <v>35</v>
      </c>
      <c r="AX217" s="189" t="s">
        <v>80</v>
      </c>
      <c r="AY217" s="191" t="s">
        <v>127</v>
      </c>
    </row>
    <row r="218" s="26" customFormat="true" ht="16.5" hidden="false" customHeight="true" outlineLevel="0" collapsed="false">
      <c r="B218" s="164"/>
      <c r="C218" s="205" t="s">
        <v>341</v>
      </c>
      <c r="D218" s="205" t="s">
        <v>228</v>
      </c>
      <c r="E218" s="206" t="s">
        <v>1045</v>
      </c>
      <c r="F218" s="207" t="s">
        <v>1046</v>
      </c>
      <c r="G218" s="208" t="s">
        <v>240</v>
      </c>
      <c r="H218" s="209" t="n">
        <v>48</v>
      </c>
      <c r="I218" s="210"/>
      <c r="J218" s="210" t="n">
        <f aca="false">ROUND(I218*H218,2)</f>
        <v>0</v>
      </c>
      <c r="K218" s="207"/>
      <c r="L218" s="211"/>
      <c r="M218" s="212"/>
      <c r="N218" s="213" t="s">
        <v>43</v>
      </c>
      <c r="O218" s="173" t="n">
        <v>0</v>
      </c>
      <c r="P218" s="173" t="n">
        <f aca="false">O218*H218</f>
        <v>0</v>
      </c>
      <c r="Q218" s="173" t="n">
        <v>0.00204</v>
      </c>
      <c r="R218" s="173" t="n">
        <f aca="false">Q218*H218</f>
        <v>0.09792</v>
      </c>
      <c r="S218" s="173" t="n">
        <v>0</v>
      </c>
      <c r="T218" s="174" t="n">
        <f aca="false">S218*H218</f>
        <v>0</v>
      </c>
      <c r="AR218" s="10" t="s">
        <v>168</v>
      </c>
      <c r="AT218" s="10" t="s">
        <v>228</v>
      </c>
      <c r="AU218" s="10" t="s">
        <v>82</v>
      </c>
      <c r="AY218" s="10" t="s">
        <v>127</v>
      </c>
      <c r="BE218" s="175" t="n">
        <f aca="false">IF(N218="základní",J218,0)</f>
        <v>0</v>
      </c>
      <c r="BF218" s="175" t="n">
        <f aca="false">IF(N218="snížená",J218,0)</f>
        <v>0</v>
      </c>
      <c r="BG218" s="175" t="n">
        <f aca="false">IF(N218="zákl. přenesená",J218,0)</f>
        <v>0</v>
      </c>
      <c r="BH218" s="175" t="n">
        <f aca="false">IF(N218="sníž. přenesená",J218,0)</f>
        <v>0</v>
      </c>
      <c r="BI218" s="175" t="n">
        <f aca="false">IF(N218="nulová",J218,0)</f>
        <v>0</v>
      </c>
      <c r="BJ218" s="10" t="s">
        <v>80</v>
      </c>
      <c r="BK218" s="175" t="n">
        <f aca="false">ROUND(I218*H218,2)</f>
        <v>0</v>
      </c>
      <c r="BL218" s="10" t="s">
        <v>146</v>
      </c>
      <c r="BM218" s="10" t="s">
        <v>1455</v>
      </c>
    </row>
    <row r="219" s="26" customFormat="true" ht="16.5" hidden="false" customHeight="true" outlineLevel="0" collapsed="false">
      <c r="B219" s="164"/>
      <c r="C219" s="165" t="s">
        <v>346</v>
      </c>
      <c r="D219" s="165" t="s">
        <v>130</v>
      </c>
      <c r="E219" s="166" t="s">
        <v>1048</v>
      </c>
      <c r="F219" s="167" t="s">
        <v>1049</v>
      </c>
      <c r="G219" s="168" t="s">
        <v>279</v>
      </c>
      <c r="H219" s="169" t="n">
        <v>40</v>
      </c>
      <c r="I219" s="170"/>
      <c r="J219" s="170" t="n">
        <f aca="false">ROUND(I219*H219,2)</f>
        <v>0</v>
      </c>
      <c r="K219" s="167"/>
      <c r="L219" s="27"/>
      <c r="M219" s="171"/>
      <c r="N219" s="172" t="s">
        <v>43</v>
      </c>
      <c r="O219" s="173" t="n">
        <v>2.384</v>
      </c>
      <c r="P219" s="173" t="n">
        <f aca="false">O219*H219</f>
        <v>95.36</v>
      </c>
      <c r="Q219" s="173" t="n">
        <v>0.01514</v>
      </c>
      <c r="R219" s="173" t="n">
        <f aca="false">Q219*H219</f>
        <v>0.6056</v>
      </c>
      <c r="S219" s="173" t="n">
        <v>0</v>
      </c>
      <c r="T219" s="174" t="n">
        <f aca="false">S219*H219</f>
        <v>0</v>
      </c>
      <c r="AR219" s="10" t="s">
        <v>146</v>
      </c>
      <c r="AT219" s="10" t="s">
        <v>130</v>
      </c>
      <c r="AU219" s="10" t="s">
        <v>82</v>
      </c>
      <c r="AY219" s="10" t="s">
        <v>127</v>
      </c>
      <c r="BE219" s="175" t="n">
        <f aca="false">IF(N219="základní",J219,0)</f>
        <v>0</v>
      </c>
      <c r="BF219" s="175" t="n">
        <f aca="false">IF(N219="snížená",J219,0)</f>
        <v>0</v>
      </c>
      <c r="BG219" s="175" t="n">
        <f aca="false">IF(N219="zákl. přenesená",J219,0)</f>
        <v>0</v>
      </c>
      <c r="BH219" s="175" t="n">
        <f aca="false">IF(N219="sníž. přenesená",J219,0)</f>
        <v>0</v>
      </c>
      <c r="BI219" s="175" t="n">
        <f aca="false">IF(N219="nulová",J219,0)</f>
        <v>0</v>
      </c>
      <c r="BJ219" s="10" t="s">
        <v>80</v>
      </c>
      <c r="BK219" s="175" t="n">
        <f aca="false">ROUND(I219*H219,2)</f>
        <v>0</v>
      </c>
      <c r="BL219" s="10" t="s">
        <v>146</v>
      </c>
      <c r="BM219" s="10" t="s">
        <v>1456</v>
      </c>
    </row>
    <row r="220" s="26" customFormat="true" ht="24" hidden="false" customHeight="false" outlineLevel="0" collapsed="false">
      <c r="B220" s="27"/>
      <c r="D220" s="176" t="s">
        <v>140</v>
      </c>
      <c r="F220" s="177" t="s">
        <v>1051</v>
      </c>
      <c r="L220" s="27"/>
      <c r="M220" s="178"/>
      <c r="N220" s="28"/>
      <c r="O220" s="28"/>
      <c r="P220" s="28"/>
      <c r="Q220" s="28"/>
      <c r="R220" s="28"/>
      <c r="S220" s="28"/>
      <c r="T220" s="67"/>
      <c r="AT220" s="10" t="s">
        <v>140</v>
      </c>
      <c r="AU220" s="10" t="s">
        <v>82</v>
      </c>
    </row>
    <row r="221" s="182" customFormat="true" ht="12" hidden="false" customHeight="false" outlineLevel="0" collapsed="false">
      <c r="B221" s="183"/>
      <c r="D221" s="176" t="s">
        <v>207</v>
      </c>
      <c r="E221" s="184"/>
      <c r="F221" s="185" t="s">
        <v>1376</v>
      </c>
      <c r="H221" s="184"/>
      <c r="L221" s="183"/>
      <c r="M221" s="186"/>
      <c r="N221" s="187"/>
      <c r="O221" s="187"/>
      <c r="P221" s="187"/>
      <c r="Q221" s="187"/>
      <c r="R221" s="187"/>
      <c r="S221" s="187"/>
      <c r="T221" s="188"/>
      <c r="AT221" s="184" t="s">
        <v>207</v>
      </c>
      <c r="AU221" s="184" t="s">
        <v>82</v>
      </c>
      <c r="AV221" s="182" t="s">
        <v>80</v>
      </c>
      <c r="AW221" s="182" t="s">
        <v>35</v>
      </c>
      <c r="AX221" s="182" t="s">
        <v>72</v>
      </c>
      <c r="AY221" s="184" t="s">
        <v>127</v>
      </c>
    </row>
    <row r="222" s="189" customFormat="true" ht="12" hidden="false" customHeight="false" outlineLevel="0" collapsed="false">
      <c r="B222" s="190"/>
      <c r="D222" s="176" t="s">
        <v>207</v>
      </c>
      <c r="E222" s="191"/>
      <c r="F222" s="192" t="s">
        <v>1457</v>
      </c>
      <c r="H222" s="193" t="n">
        <v>40</v>
      </c>
      <c r="L222" s="190"/>
      <c r="M222" s="194"/>
      <c r="N222" s="195"/>
      <c r="O222" s="195"/>
      <c r="P222" s="195"/>
      <c r="Q222" s="195"/>
      <c r="R222" s="195"/>
      <c r="S222" s="195"/>
      <c r="T222" s="196"/>
      <c r="AT222" s="191" t="s">
        <v>207</v>
      </c>
      <c r="AU222" s="191" t="s">
        <v>82</v>
      </c>
      <c r="AV222" s="189" t="s">
        <v>82</v>
      </c>
      <c r="AW222" s="189" t="s">
        <v>35</v>
      </c>
      <c r="AX222" s="189" t="s">
        <v>72</v>
      </c>
      <c r="AY222" s="191" t="s">
        <v>127</v>
      </c>
    </row>
    <row r="223" s="197" customFormat="true" ht="12" hidden="false" customHeight="false" outlineLevel="0" collapsed="false">
      <c r="B223" s="198"/>
      <c r="D223" s="176" t="s">
        <v>207</v>
      </c>
      <c r="E223" s="199"/>
      <c r="F223" s="200" t="s">
        <v>227</v>
      </c>
      <c r="H223" s="201" t="n">
        <v>40</v>
      </c>
      <c r="L223" s="198"/>
      <c r="M223" s="202"/>
      <c r="N223" s="203"/>
      <c r="O223" s="203"/>
      <c r="P223" s="203"/>
      <c r="Q223" s="203"/>
      <c r="R223" s="203"/>
      <c r="S223" s="203"/>
      <c r="T223" s="204"/>
      <c r="AT223" s="199" t="s">
        <v>207</v>
      </c>
      <c r="AU223" s="199" t="s">
        <v>82</v>
      </c>
      <c r="AV223" s="197" t="s">
        <v>146</v>
      </c>
      <c r="AW223" s="197" t="s">
        <v>35</v>
      </c>
      <c r="AX223" s="197" t="s">
        <v>80</v>
      </c>
      <c r="AY223" s="199" t="s">
        <v>127</v>
      </c>
    </row>
    <row r="224" s="26" customFormat="true" ht="16.5" hidden="false" customHeight="true" outlineLevel="0" collapsed="false">
      <c r="B224" s="164"/>
      <c r="C224" s="165" t="s">
        <v>351</v>
      </c>
      <c r="D224" s="165" t="s">
        <v>130</v>
      </c>
      <c r="E224" s="166" t="s">
        <v>1458</v>
      </c>
      <c r="F224" s="167" t="s">
        <v>1459</v>
      </c>
      <c r="G224" s="168" t="s">
        <v>205</v>
      </c>
      <c r="H224" s="169" t="n">
        <v>0.5</v>
      </c>
      <c r="I224" s="170"/>
      <c r="J224" s="170" t="n">
        <f aca="false">ROUND(I224*H224,2)</f>
        <v>0</v>
      </c>
      <c r="K224" s="167"/>
      <c r="L224" s="27"/>
      <c r="M224" s="171"/>
      <c r="N224" s="172" t="s">
        <v>43</v>
      </c>
      <c r="O224" s="173" t="n">
        <v>0</v>
      </c>
      <c r="P224" s="173" t="n">
        <f aca="false">O224*H224</f>
        <v>0</v>
      </c>
      <c r="Q224" s="173" t="n">
        <v>0</v>
      </c>
      <c r="R224" s="173" t="n">
        <f aca="false">Q224*H224</f>
        <v>0</v>
      </c>
      <c r="S224" s="173" t="n">
        <v>0</v>
      </c>
      <c r="T224" s="174" t="n">
        <f aca="false">S224*H224</f>
        <v>0</v>
      </c>
      <c r="AR224" s="10" t="s">
        <v>146</v>
      </c>
      <c r="AT224" s="10" t="s">
        <v>130</v>
      </c>
      <c r="AU224" s="10" t="s">
        <v>82</v>
      </c>
      <c r="AY224" s="10" t="s">
        <v>127</v>
      </c>
      <c r="BE224" s="175" t="n">
        <f aca="false">IF(N224="základní",J224,0)</f>
        <v>0</v>
      </c>
      <c r="BF224" s="175" t="n">
        <f aca="false">IF(N224="snížená",J224,0)</f>
        <v>0</v>
      </c>
      <c r="BG224" s="175" t="n">
        <f aca="false">IF(N224="zákl. přenesená",J224,0)</f>
        <v>0</v>
      </c>
      <c r="BH224" s="175" t="n">
        <f aca="false">IF(N224="sníž. přenesená",J224,0)</f>
        <v>0</v>
      </c>
      <c r="BI224" s="175" t="n">
        <f aca="false">IF(N224="nulová",J224,0)</f>
        <v>0</v>
      </c>
      <c r="BJ224" s="10" t="s">
        <v>80</v>
      </c>
      <c r="BK224" s="175" t="n">
        <f aca="false">ROUND(I224*H224,2)</f>
        <v>0</v>
      </c>
      <c r="BL224" s="10" t="s">
        <v>146</v>
      </c>
      <c r="BM224" s="10" t="s">
        <v>1460</v>
      </c>
    </row>
    <row r="225" s="182" customFormat="true" ht="12" hidden="false" customHeight="false" outlineLevel="0" collapsed="false">
      <c r="B225" s="183"/>
      <c r="D225" s="176" t="s">
        <v>207</v>
      </c>
      <c r="E225" s="184"/>
      <c r="F225" s="185" t="s">
        <v>1378</v>
      </c>
      <c r="H225" s="184"/>
      <c r="L225" s="183"/>
      <c r="M225" s="186"/>
      <c r="N225" s="187"/>
      <c r="O225" s="187"/>
      <c r="P225" s="187"/>
      <c r="Q225" s="187"/>
      <c r="R225" s="187"/>
      <c r="S225" s="187"/>
      <c r="T225" s="188"/>
      <c r="AT225" s="184" t="s">
        <v>207</v>
      </c>
      <c r="AU225" s="184" t="s">
        <v>82</v>
      </c>
      <c r="AV225" s="182" t="s">
        <v>80</v>
      </c>
      <c r="AW225" s="182" t="s">
        <v>35</v>
      </c>
      <c r="AX225" s="182" t="s">
        <v>72</v>
      </c>
      <c r="AY225" s="184" t="s">
        <v>127</v>
      </c>
    </row>
    <row r="226" s="189" customFormat="true" ht="12" hidden="false" customHeight="false" outlineLevel="0" collapsed="false">
      <c r="B226" s="190"/>
      <c r="D226" s="176" t="s">
        <v>207</v>
      </c>
      <c r="E226" s="191"/>
      <c r="F226" s="192" t="s">
        <v>1461</v>
      </c>
      <c r="H226" s="193" t="n">
        <v>0.5</v>
      </c>
      <c r="L226" s="190"/>
      <c r="M226" s="194"/>
      <c r="N226" s="195"/>
      <c r="O226" s="195"/>
      <c r="P226" s="195"/>
      <c r="Q226" s="195"/>
      <c r="R226" s="195"/>
      <c r="S226" s="195"/>
      <c r="T226" s="196"/>
      <c r="AT226" s="191" t="s">
        <v>207</v>
      </c>
      <c r="AU226" s="191" t="s">
        <v>82</v>
      </c>
      <c r="AV226" s="189" t="s">
        <v>82</v>
      </c>
      <c r="AW226" s="189" t="s">
        <v>35</v>
      </c>
      <c r="AX226" s="189" t="s">
        <v>80</v>
      </c>
      <c r="AY226" s="191" t="s">
        <v>127</v>
      </c>
    </row>
    <row r="227" s="151" customFormat="true" ht="29.85" hidden="false" customHeight="true" outlineLevel="0" collapsed="false">
      <c r="B227" s="152"/>
      <c r="D227" s="153" t="s">
        <v>71</v>
      </c>
      <c r="E227" s="162" t="s">
        <v>361</v>
      </c>
      <c r="F227" s="162" t="s">
        <v>362</v>
      </c>
      <c r="J227" s="163" t="n">
        <f aca="false">BK227</f>
        <v>0</v>
      </c>
      <c r="L227" s="152"/>
      <c r="M227" s="156"/>
      <c r="N227" s="157"/>
      <c r="O227" s="157"/>
      <c r="P227" s="158" t="n">
        <f aca="false">SUM(P228:P268)</f>
        <v>181.748</v>
      </c>
      <c r="Q227" s="157"/>
      <c r="R227" s="158" t="n">
        <f aca="false">SUM(R228:R268)</f>
        <v>1.160192</v>
      </c>
      <c r="S227" s="157"/>
      <c r="T227" s="159" t="n">
        <f aca="false">SUM(T228:T268)</f>
        <v>0</v>
      </c>
      <c r="AR227" s="153" t="s">
        <v>80</v>
      </c>
      <c r="AT227" s="160" t="s">
        <v>71</v>
      </c>
      <c r="AU227" s="160" t="s">
        <v>80</v>
      </c>
      <c r="AY227" s="153" t="s">
        <v>127</v>
      </c>
      <c r="BK227" s="161" t="n">
        <f aca="false">SUM(BK228:BK268)</f>
        <v>0</v>
      </c>
    </row>
    <row r="228" s="26" customFormat="true" ht="16.5" hidden="false" customHeight="true" outlineLevel="0" collapsed="false">
      <c r="B228" s="164"/>
      <c r="C228" s="165" t="s">
        <v>356</v>
      </c>
      <c r="D228" s="165" t="s">
        <v>130</v>
      </c>
      <c r="E228" s="166" t="s">
        <v>364</v>
      </c>
      <c r="F228" s="167" t="s">
        <v>365</v>
      </c>
      <c r="G228" s="168" t="s">
        <v>257</v>
      </c>
      <c r="H228" s="169" t="n">
        <v>129.6</v>
      </c>
      <c r="I228" s="170"/>
      <c r="J228" s="170" t="n">
        <f aca="false">ROUND(I228*H228,2)</f>
        <v>0</v>
      </c>
      <c r="K228" s="167" t="s">
        <v>134</v>
      </c>
      <c r="L228" s="27"/>
      <c r="M228" s="171"/>
      <c r="N228" s="172" t="s">
        <v>43</v>
      </c>
      <c r="O228" s="173" t="n">
        <v>0.46</v>
      </c>
      <c r="P228" s="173" t="n">
        <f aca="false">O228*H228</f>
        <v>59.616</v>
      </c>
      <c r="Q228" s="173" t="n">
        <v>0</v>
      </c>
      <c r="R228" s="173" t="n">
        <f aca="false">Q228*H228</f>
        <v>0</v>
      </c>
      <c r="S228" s="173" t="n">
        <v>0</v>
      </c>
      <c r="T228" s="174" t="n">
        <f aca="false">S228*H228</f>
        <v>0</v>
      </c>
      <c r="AR228" s="10" t="s">
        <v>146</v>
      </c>
      <c r="AT228" s="10" t="s">
        <v>130</v>
      </c>
      <c r="AU228" s="10" t="s">
        <v>82</v>
      </c>
      <c r="AY228" s="10" t="s">
        <v>127</v>
      </c>
      <c r="BE228" s="175" t="n">
        <f aca="false">IF(N228="základní",J228,0)</f>
        <v>0</v>
      </c>
      <c r="BF228" s="175" t="n">
        <f aca="false">IF(N228="snížená",J228,0)</f>
        <v>0</v>
      </c>
      <c r="BG228" s="175" t="n">
        <f aca="false">IF(N228="zákl. přenesená",J228,0)</f>
        <v>0</v>
      </c>
      <c r="BH228" s="175" t="n">
        <f aca="false">IF(N228="sníž. přenesená",J228,0)</f>
        <v>0</v>
      </c>
      <c r="BI228" s="175" t="n">
        <f aca="false">IF(N228="nulová",J228,0)</f>
        <v>0</v>
      </c>
      <c r="BJ228" s="10" t="s">
        <v>80</v>
      </c>
      <c r="BK228" s="175" t="n">
        <f aca="false">ROUND(I228*H228,2)</f>
        <v>0</v>
      </c>
      <c r="BL228" s="10" t="s">
        <v>146</v>
      </c>
      <c r="BM228" s="10" t="s">
        <v>1462</v>
      </c>
    </row>
    <row r="229" s="182" customFormat="true" ht="12" hidden="false" customHeight="false" outlineLevel="0" collapsed="false">
      <c r="B229" s="183"/>
      <c r="D229" s="176" t="s">
        <v>207</v>
      </c>
      <c r="E229" s="184"/>
      <c r="F229" s="185" t="s">
        <v>1376</v>
      </c>
      <c r="H229" s="184"/>
      <c r="L229" s="183"/>
      <c r="M229" s="186"/>
      <c r="N229" s="187"/>
      <c r="O229" s="187"/>
      <c r="P229" s="187"/>
      <c r="Q229" s="187"/>
      <c r="R229" s="187"/>
      <c r="S229" s="187"/>
      <c r="T229" s="188"/>
      <c r="AT229" s="184" t="s">
        <v>207</v>
      </c>
      <c r="AU229" s="184" t="s">
        <v>82</v>
      </c>
      <c r="AV229" s="182" t="s">
        <v>80</v>
      </c>
      <c r="AW229" s="182" t="s">
        <v>35</v>
      </c>
      <c r="AX229" s="182" t="s">
        <v>72</v>
      </c>
      <c r="AY229" s="184" t="s">
        <v>127</v>
      </c>
    </row>
    <row r="230" s="189" customFormat="true" ht="12" hidden="false" customHeight="false" outlineLevel="0" collapsed="false">
      <c r="B230" s="190"/>
      <c r="D230" s="176" t="s">
        <v>207</v>
      </c>
      <c r="E230" s="191"/>
      <c r="F230" s="192" t="s">
        <v>1463</v>
      </c>
      <c r="H230" s="193" t="n">
        <v>60.3</v>
      </c>
      <c r="L230" s="190"/>
      <c r="M230" s="194"/>
      <c r="N230" s="195"/>
      <c r="O230" s="195"/>
      <c r="P230" s="195"/>
      <c r="Q230" s="195"/>
      <c r="R230" s="195"/>
      <c r="S230" s="195"/>
      <c r="T230" s="196"/>
      <c r="AT230" s="191" t="s">
        <v>207</v>
      </c>
      <c r="AU230" s="191" t="s">
        <v>82</v>
      </c>
      <c r="AV230" s="189" t="s">
        <v>82</v>
      </c>
      <c r="AW230" s="189" t="s">
        <v>35</v>
      </c>
      <c r="AX230" s="189" t="s">
        <v>72</v>
      </c>
      <c r="AY230" s="191" t="s">
        <v>127</v>
      </c>
    </row>
    <row r="231" s="189" customFormat="true" ht="12" hidden="false" customHeight="false" outlineLevel="0" collapsed="false">
      <c r="B231" s="190"/>
      <c r="D231" s="176" t="s">
        <v>207</v>
      </c>
      <c r="E231" s="191"/>
      <c r="F231" s="192" t="s">
        <v>1464</v>
      </c>
      <c r="H231" s="193" t="n">
        <v>17.25</v>
      </c>
      <c r="L231" s="190"/>
      <c r="M231" s="194"/>
      <c r="N231" s="195"/>
      <c r="O231" s="195"/>
      <c r="P231" s="195"/>
      <c r="Q231" s="195"/>
      <c r="R231" s="195"/>
      <c r="S231" s="195"/>
      <c r="T231" s="196"/>
      <c r="AT231" s="191" t="s">
        <v>207</v>
      </c>
      <c r="AU231" s="191" t="s">
        <v>82</v>
      </c>
      <c r="AV231" s="189" t="s">
        <v>82</v>
      </c>
      <c r="AW231" s="189" t="s">
        <v>35</v>
      </c>
      <c r="AX231" s="189" t="s">
        <v>72</v>
      </c>
      <c r="AY231" s="191" t="s">
        <v>127</v>
      </c>
    </row>
    <row r="232" s="182" customFormat="true" ht="12" hidden="false" customHeight="false" outlineLevel="0" collapsed="false">
      <c r="B232" s="183"/>
      <c r="D232" s="176" t="s">
        <v>207</v>
      </c>
      <c r="E232" s="184"/>
      <c r="F232" s="185" t="s">
        <v>1378</v>
      </c>
      <c r="H232" s="184"/>
      <c r="L232" s="183"/>
      <c r="M232" s="186"/>
      <c r="N232" s="187"/>
      <c r="O232" s="187"/>
      <c r="P232" s="187"/>
      <c r="Q232" s="187"/>
      <c r="R232" s="187"/>
      <c r="S232" s="187"/>
      <c r="T232" s="188"/>
      <c r="AT232" s="184" t="s">
        <v>207</v>
      </c>
      <c r="AU232" s="184" t="s">
        <v>82</v>
      </c>
      <c r="AV232" s="182" t="s">
        <v>80</v>
      </c>
      <c r="AW232" s="182" t="s">
        <v>35</v>
      </c>
      <c r="AX232" s="182" t="s">
        <v>72</v>
      </c>
      <c r="AY232" s="184" t="s">
        <v>127</v>
      </c>
    </row>
    <row r="233" s="189" customFormat="true" ht="12" hidden="false" customHeight="false" outlineLevel="0" collapsed="false">
      <c r="B233" s="190"/>
      <c r="D233" s="176" t="s">
        <v>207</v>
      </c>
      <c r="E233" s="191"/>
      <c r="F233" s="192" t="s">
        <v>1465</v>
      </c>
      <c r="H233" s="193" t="n">
        <v>34.95</v>
      </c>
      <c r="L233" s="190"/>
      <c r="M233" s="194"/>
      <c r="N233" s="195"/>
      <c r="O233" s="195"/>
      <c r="P233" s="195"/>
      <c r="Q233" s="195"/>
      <c r="R233" s="195"/>
      <c r="S233" s="195"/>
      <c r="T233" s="196"/>
      <c r="AT233" s="191" t="s">
        <v>207</v>
      </c>
      <c r="AU233" s="191" t="s">
        <v>82</v>
      </c>
      <c r="AV233" s="189" t="s">
        <v>82</v>
      </c>
      <c r="AW233" s="189" t="s">
        <v>35</v>
      </c>
      <c r="AX233" s="189" t="s">
        <v>72</v>
      </c>
      <c r="AY233" s="191" t="s">
        <v>127</v>
      </c>
    </row>
    <row r="234" s="189" customFormat="true" ht="12" hidden="false" customHeight="false" outlineLevel="0" collapsed="false">
      <c r="B234" s="190"/>
      <c r="D234" s="176" t="s">
        <v>207</v>
      </c>
      <c r="E234" s="191"/>
      <c r="F234" s="192" t="s">
        <v>1466</v>
      </c>
      <c r="H234" s="193" t="n">
        <v>17.1</v>
      </c>
      <c r="L234" s="190"/>
      <c r="M234" s="194"/>
      <c r="N234" s="195"/>
      <c r="O234" s="195"/>
      <c r="P234" s="195"/>
      <c r="Q234" s="195"/>
      <c r="R234" s="195"/>
      <c r="S234" s="195"/>
      <c r="T234" s="196"/>
      <c r="AT234" s="191" t="s">
        <v>207</v>
      </c>
      <c r="AU234" s="191" t="s">
        <v>82</v>
      </c>
      <c r="AV234" s="189" t="s">
        <v>82</v>
      </c>
      <c r="AW234" s="189" t="s">
        <v>35</v>
      </c>
      <c r="AX234" s="189" t="s">
        <v>72</v>
      </c>
      <c r="AY234" s="191" t="s">
        <v>127</v>
      </c>
    </row>
    <row r="235" s="197" customFormat="true" ht="12" hidden="false" customHeight="false" outlineLevel="0" collapsed="false">
      <c r="B235" s="198"/>
      <c r="D235" s="176" t="s">
        <v>207</v>
      </c>
      <c r="E235" s="199"/>
      <c r="F235" s="200" t="s">
        <v>227</v>
      </c>
      <c r="H235" s="201" t="n">
        <v>129.6</v>
      </c>
      <c r="L235" s="198"/>
      <c r="M235" s="202"/>
      <c r="N235" s="203"/>
      <c r="O235" s="203"/>
      <c r="P235" s="203"/>
      <c r="Q235" s="203"/>
      <c r="R235" s="203"/>
      <c r="S235" s="203"/>
      <c r="T235" s="204"/>
      <c r="AT235" s="199" t="s">
        <v>207</v>
      </c>
      <c r="AU235" s="199" t="s">
        <v>82</v>
      </c>
      <c r="AV235" s="197" t="s">
        <v>146</v>
      </c>
      <c r="AW235" s="197" t="s">
        <v>35</v>
      </c>
      <c r="AX235" s="197" t="s">
        <v>80</v>
      </c>
      <c r="AY235" s="199" t="s">
        <v>127</v>
      </c>
    </row>
    <row r="236" s="26" customFormat="true" ht="25.5" hidden="false" customHeight="true" outlineLevel="0" collapsed="false">
      <c r="B236" s="164"/>
      <c r="C236" s="165" t="s">
        <v>363</v>
      </c>
      <c r="D236" s="165" t="s">
        <v>130</v>
      </c>
      <c r="E236" s="166" t="s">
        <v>371</v>
      </c>
      <c r="F236" s="167" t="s">
        <v>372</v>
      </c>
      <c r="G236" s="168" t="s">
        <v>257</v>
      </c>
      <c r="H236" s="169" t="n">
        <v>19440</v>
      </c>
      <c r="I236" s="170"/>
      <c r="J236" s="170" t="n">
        <f aca="false">ROUND(I236*H236,2)</f>
        <v>0</v>
      </c>
      <c r="K236" s="167" t="s">
        <v>134</v>
      </c>
      <c r="L236" s="27"/>
      <c r="M236" s="171"/>
      <c r="N236" s="172" t="s">
        <v>43</v>
      </c>
      <c r="O236" s="173" t="n">
        <v>0</v>
      </c>
      <c r="P236" s="173" t="n">
        <f aca="false">O236*H236</f>
        <v>0</v>
      </c>
      <c r="Q236" s="173" t="n">
        <v>0</v>
      </c>
      <c r="R236" s="173" t="n">
        <f aca="false">Q236*H236</f>
        <v>0</v>
      </c>
      <c r="S236" s="173" t="n">
        <v>0</v>
      </c>
      <c r="T236" s="174" t="n">
        <f aca="false">S236*H236</f>
        <v>0</v>
      </c>
      <c r="AR236" s="10" t="s">
        <v>146</v>
      </c>
      <c r="AT236" s="10" t="s">
        <v>130</v>
      </c>
      <c r="AU236" s="10" t="s">
        <v>82</v>
      </c>
      <c r="AY236" s="10" t="s">
        <v>127</v>
      </c>
      <c r="BE236" s="175" t="n">
        <f aca="false">IF(N236="základní",J236,0)</f>
        <v>0</v>
      </c>
      <c r="BF236" s="175" t="n">
        <f aca="false">IF(N236="snížená",J236,0)</f>
        <v>0</v>
      </c>
      <c r="BG236" s="175" t="n">
        <f aca="false">IF(N236="zákl. přenesená",J236,0)</f>
        <v>0</v>
      </c>
      <c r="BH236" s="175" t="n">
        <f aca="false">IF(N236="sníž. přenesená",J236,0)</f>
        <v>0</v>
      </c>
      <c r="BI236" s="175" t="n">
        <f aca="false">IF(N236="nulová",J236,0)</f>
        <v>0</v>
      </c>
      <c r="BJ236" s="10" t="s">
        <v>80</v>
      </c>
      <c r="BK236" s="175" t="n">
        <f aca="false">ROUND(I236*H236,2)</f>
        <v>0</v>
      </c>
      <c r="BL236" s="10" t="s">
        <v>146</v>
      </c>
      <c r="BM236" s="10" t="s">
        <v>1467</v>
      </c>
    </row>
    <row r="237" s="189" customFormat="true" ht="12" hidden="false" customHeight="false" outlineLevel="0" collapsed="false">
      <c r="B237" s="190"/>
      <c r="D237" s="176" t="s">
        <v>207</v>
      </c>
      <c r="E237" s="191"/>
      <c r="F237" s="192" t="s">
        <v>1468</v>
      </c>
      <c r="H237" s="193" t="n">
        <v>19440</v>
      </c>
      <c r="L237" s="190"/>
      <c r="M237" s="194"/>
      <c r="N237" s="195"/>
      <c r="O237" s="195"/>
      <c r="P237" s="195"/>
      <c r="Q237" s="195"/>
      <c r="R237" s="195"/>
      <c r="S237" s="195"/>
      <c r="T237" s="196"/>
      <c r="AT237" s="191" t="s">
        <v>207</v>
      </c>
      <c r="AU237" s="191" t="s">
        <v>82</v>
      </c>
      <c r="AV237" s="189" t="s">
        <v>82</v>
      </c>
      <c r="AW237" s="189" t="s">
        <v>35</v>
      </c>
      <c r="AX237" s="189" t="s">
        <v>80</v>
      </c>
      <c r="AY237" s="191" t="s">
        <v>127</v>
      </c>
    </row>
    <row r="238" s="26" customFormat="true" ht="16.5" hidden="false" customHeight="true" outlineLevel="0" collapsed="false">
      <c r="B238" s="164"/>
      <c r="C238" s="165" t="s">
        <v>370</v>
      </c>
      <c r="D238" s="165" t="s">
        <v>130</v>
      </c>
      <c r="E238" s="166" t="s">
        <v>376</v>
      </c>
      <c r="F238" s="167" t="s">
        <v>377</v>
      </c>
      <c r="G238" s="168" t="s">
        <v>257</v>
      </c>
      <c r="H238" s="169" t="n">
        <v>129.6</v>
      </c>
      <c r="I238" s="170"/>
      <c r="J238" s="170" t="n">
        <f aca="false">ROUND(I238*H238,2)</f>
        <v>0</v>
      </c>
      <c r="K238" s="167" t="s">
        <v>134</v>
      </c>
      <c r="L238" s="27"/>
      <c r="M238" s="171"/>
      <c r="N238" s="172" t="s">
        <v>43</v>
      </c>
      <c r="O238" s="173" t="n">
        <v>0.268</v>
      </c>
      <c r="P238" s="173" t="n">
        <f aca="false">O238*H238</f>
        <v>34.7328</v>
      </c>
      <c r="Q238" s="173" t="n">
        <v>0</v>
      </c>
      <c r="R238" s="173" t="n">
        <f aca="false">Q238*H238</f>
        <v>0</v>
      </c>
      <c r="S238" s="173" t="n">
        <v>0</v>
      </c>
      <c r="T238" s="174" t="n">
        <f aca="false">S238*H238</f>
        <v>0</v>
      </c>
      <c r="AR238" s="10" t="s">
        <v>146</v>
      </c>
      <c r="AT238" s="10" t="s">
        <v>130</v>
      </c>
      <c r="AU238" s="10" t="s">
        <v>82</v>
      </c>
      <c r="AY238" s="10" t="s">
        <v>127</v>
      </c>
      <c r="BE238" s="175" t="n">
        <f aca="false">IF(N238="základní",J238,0)</f>
        <v>0</v>
      </c>
      <c r="BF238" s="175" t="n">
        <f aca="false">IF(N238="snížená",J238,0)</f>
        <v>0</v>
      </c>
      <c r="BG238" s="175" t="n">
        <f aca="false">IF(N238="zákl. přenesená",J238,0)</f>
        <v>0</v>
      </c>
      <c r="BH238" s="175" t="n">
        <f aca="false">IF(N238="sníž. přenesená",J238,0)</f>
        <v>0</v>
      </c>
      <c r="BI238" s="175" t="n">
        <f aca="false">IF(N238="nulová",J238,0)</f>
        <v>0</v>
      </c>
      <c r="BJ238" s="10" t="s">
        <v>80</v>
      </c>
      <c r="BK238" s="175" t="n">
        <f aca="false">ROUND(I238*H238,2)</f>
        <v>0</v>
      </c>
      <c r="BL238" s="10" t="s">
        <v>146</v>
      </c>
      <c r="BM238" s="10" t="s">
        <v>1469</v>
      </c>
    </row>
    <row r="239" s="26" customFormat="true" ht="16.5" hidden="false" customHeight="true" outlineLevel="0" collapsed="false">
      <c r="B239" s="164"/>
      <c r="C239" s="165" t="s">
        <v>375</v>
      </c>
      <c r="D239" s="165" t="s">
        <v>130</v>
      </c>
      <c r="E239" s="166" t="s">
        <v>380</v>
      </c>
      <c r="F239" s="167" t="s">
        <v>381</v>
      </c>
      <c r="G239" s="168" t="s">
        <v>240</v>
      </c>
      <c r="H239" s="169" t="n">
        <v>240</v>
      </c>
      <c r="I239" s="170"/>
      <c r="J239" s="170" t="n">
        <f aca="false">ROUND(I239*H239,2)</f>
        <v>0</v>
      </c>
      <c r="K239" s="167"/>
      <c r="L239" s="27"/>
      <c r="M239" s="171"/>
      <c r="N239" s="172" t="s">
        <v>43</v>
      </c>
      <c r="O239" s="173" t="n">
        <v>0</v>
      </c>
      <c r="P239" s="173" t="n">
        <f aca="false">O239*H239</f>
        <v>0</v>
      </c>
      <c r="Q239" s="173" t="n">
        <v>0</v>
      </c>
      <c r="R239" s="173" t="n">
        <f aca="false">Q239*H239</f>
        <v>0</v>
      </c>
      <c r="S239" s="173" t="n">
        <v>0</v>
      </c>
      <c r="T239" s="174" t="n">
        <f aca="false">S239*H239</f>
        <v>0</v>
      </c>
      <c r="AR239" s="10" t="s">
        <v>146</v>
      </c>
      <c r="AT239" s="10" t="s">
        <v>130</v>
      </c>
      <c r="AU239" s="10" t="s">
        <v>82</v>
      </c>
      <c r="AY239" s="10" t="s">
        <v>127</v>
      </c>
      <c r="BE239" s="175" t="n">
        <f aca="false">IF(N239="základní",J239,0)</f>
        <v>0</v>
      </c>
      <c r="BF239" s="175" t="n">
        <f aca="false">IF(N239="snížená",J239,0)</f>
        <v>0</v>
      </c>
      <c r="BG239" s="175" t="n">
        <f aca="false">IF(N239="zákl. přenesená",J239,0)</f>
        <v>0</v>
      </c>
      <c r="BH239" s="175" t="n">
        <f aca="false">IF(N239="sníž. přenesená",J239,0)</f>
        <v>0</v>
      </c>
      <c r="BI239" s="175" t="n">
        <f aca="false">IF(N239="nulová",J239,0)</f>
        <v>0</v>
      </c>
      <c r="BJ239" s="10" t="s">
        <v>80</v>
      </c>
      <c r="BK239" s="175" t="n">
        <f aca="false">ROUND(I239*H239,2)</f>
        <v>0</v>
      </c>
      <c r="BL239" s="10" t="s">
        <v>146</v>
      </c>
      <c r="BM239" s="10" t="s">
        <v>1470</v>
      </c>
    </row>
    <row r="240" s="26" customFormat="true" ht="24" hidden="false" customHeight="false" outlineLevel="0" collapsed="false">
      <c r="B240" s="27"/>
      <c r="D240" s="176" t="s">
        <v>140</v>
      </c>
      <c r="F240" s="177" t="s">
        <v>383</v>
      </c>
      <c r="L240" s="27"/>
      <c r="M240" s="178"/>
      <c r="N240" s="28"/>
      <c r="O240" s="28"/>
      <c r="P240" s="28"/>
      <c r="Q240" s="28"/>
      <c r="R240" s="28"/>
      <c r="S240" s="28"/>
      <c r="T240" s="67"/>
      <c r="AT240" s="10" t="s">
        <v>140</v>
      </c>
      <c r="AU240" s="10" t="s">
        <v>82</v>
      </c>
    </row>
    <row r="241" s="26" customFormat="true" ht="25.5" hidden="false" customHeight="true" outlineLevel="0" collapsed="false">
      <c r="B241" s="164"/>
      <c r="C241" s="165" t="s">
        <v>379</v>
      </c>
      <c r="D241" s="165" t="s">
        <v>130</v>
      </c>
      <c r="E241" s="166" t="s">
        <v>401</v>
      </c>
      <c r="F241" s="167" t="s">
        <v>402</v>
      </c>
      <c r="G241" s="168" t="s">
        <v>205</v>
      </c>
      <c r="H241" s="169" t="n">
        <v>240</v>
      </c>
      <c r="I241" s="170"/>
      <c r="J241" s="170" t="n">
        <f aca="false">ROUND(I241*H241,2)</f>
        <v>0</v>
      </c>
      <c r="K241" s="167" t="s">
        <v>134</v>
      </c>
      <c r="L241" s="27"/>
      <c r="M241" s="171"/>
      <c r="N241" s="172" t="s">
        <v>43</v>
      </c>
      <c r="O241" s="173" t="n">
        <v>0.113</v>
      </c>
      <c r="P241" s="173" t="n">
        <f aca="false">O241*H241</f>
        <v>27.12</v>
      </c>
      <c r="Q241" s="173" t="n">
        <v>0</v>
      </c>
      <c r="R241" s="173" t="n">
        <f aca="false">Q241*H241</f>
        <v>0</v>
      </c>
      <c r="S241" s="173" t="n">
        <v>0</v>
      </c>
      <c r="T241" s="174" t="n">
        <f aca="false">S241*H241</f>
        <v>0</v>
      </c>
      <c r="AR241" s="10" t="s">
        <v>146</v>
      </c>
      <c r="AT241" s="10" t="s">
        <v>130</v>
      </c>
      <c r="AU241" s="10" t="s">
        <v>82</v>
      </c>
      <c r="AY241" s="10" t="s">
        <v>127</v>
      </c>
      <c r="BE241" s="175" t="n">
        <f aca="false">IF(N241="základní",J241,0)</f>
        <v>0</v>
      </c>
      <c r="BF241" s="175" t="n">
        <f aca="false">IF(N241="snížená",J241,0)</f>
        <v>0</v>
      </c>
      <c r="BG241" s="175" t="n">
        <f aca="false">IF(N241="zákl. přenesená",J241,0)</f>
        <v>0</v>
      </c>
      <c r="BH241" s="175" t="n">
        <f aca="false">IF(N241="sníž. přenesená",J241,0)</f>
        <v>0</v>
      </c>
      <c r="BI241" s="175" t="n">
        <f aca="false">IF(N241="nulová",J241,0)</f>
        <v>0</v>
      </c>
      <c r="BJ241" s="10" t="s">
        <v>80</v>
      </c>
      <c r="BK241" s="175" t="n">
        <f aca="false">ROUND(I241*H241,2)</f>
        <v>0</v>
      </c>
      <c r="BL241" s="10" t="s">
        <v>146</v>
      </c>
      <c r="BM241" s="10" t="s">
        <v>1471</v>
      </c>
    </row>
    <row r="242" s="189" customFormat="true" ht="12" hidden="false" customHeight="false" outlineLevel="0" collapsed="false">
      <c r="B242" s="190"/>
      <c r="D242" s="176" t="s">
        <v>207</v>
      </c>
      <c r="E242" s="191"/>
      <c r="F242" s="192" t="s">
        <v>404</v>
      </c>
      <c r="H242" s="193" t="n">
        <v>240</v>
      </c>
      <c r="L242" s="190"/>
      <c r="M242" s="194"/>
      <c r="N242" s="195"/>
      <c r="O242" s="195"/>
      <c r="P242" s="195"/>
      <c r="Q242" s="195"/>
      <c r="R242" s="195"/>
      <c r="S242" s="195"/>
      <c r="T242" s="196"/>
      <c r="AT242" s="191" t="s">
        <v>207</v>
      </c>
      <c r="AU242" s="191" t="s">
        <v>82</v>
      </c>
      <c r="AV242" s="189" t="s">
        <v>82</v>
      </c>
      <c r="AW242" s="189" t="s">
        <v>35</v>
      </c>
      <c r="AX242" s="189" t="s">
        <v>80</v>
      </c>
      <c r="AY242" s="191" t="s">
        <v>127</v>
      </c>
    </row>
    <row r="243" s="26" customFormat="true" ht="25.5" hidden="false" customHeight="true" outlineLevel="0" collapsed="false">
      <c r="B243" s="164"/>
      <c r="C243" s="165" t="s">
        <v>384</v>
      </c>
      <c r="D243" s="165" t="s">
        <v>130</v>
      </c>
      <c r="E243" s="166" t="s">
        <v>406</v>
      </c>
      <c r="F243" s="167" t="s">
        <v>407</v>
      </c>
      <c r="G243" s="168" t="s">
        <v>205</v>
      </c>
      <c r="H243" s="169" t="n">
        <v>36000</v>
      </c>
      <c r="I243" s="170"/>
      <c r="J243" s="170" t="n">
        <f aca="false">ROUND(I243*H243,2)</f>
        <v>0</v>
      </c>
      <c r="K243" s="167" t="s">
        <v>134</v>
      </c>
      <c r="L243" s="27"/>
      <c r="M243" s="171"/>
      <c r="N243" s="172" t="s">
        <v>43</v>
      </c>
      <c r="O243" s="173" t="n">
        <v>0</v>
      </c>
      <c r="P243" s="173" t="n">
        <f aca="false">O243*H243</f>
        <v>0</v>
      </c>
      <c r="Q243" s="173" t="n">
        <v>0</v>
      </c>
      <c r="R243" s="173" t="n">
        <f aca="false">Q243*H243</f>
        <v>0</v>
      </c>
      <c r="S243" s="173" t="n">
        <v>0</v>
      </c>
      <c r="T243" s="174" t="n">
        <f aca="false">S243*H243</f>
        <v>0</v>
      </c>
      <c r="AR243" s="10" t="s">
        <v>146</v>
      </c>
      <c r="AT243" s="10" t="s">
        <v>130</v>
      </c>
      <c r="AU243" s="10" t="s">
        <v>82</v>
      </c>
      <c r="AY243" s="10" t="s">
        <v>127</v>
      </c>
      <c r="BE243" s="175" t="n">
        <f aca="false">IF(N243="základní",J243,0)</f>
        <v>0</v>
      </c>
      <c r="BF243" s="175" t="n">
        <f aca="false">IF(N243="snížená",J243,0)</f>
        <v>0</v>
      </c>
      <c r="BG243" s="175" t="n">
        <f aca="false">IF(N243="zákl. přenesená",J243,0)</f>
        <v>0</v>
      </c>
      <c r="BH243" s="175" t="n">
        <f aca="false">IF(N243="sníž. přenesená",J243,0)</f>
        <v>0</v>
      </c>
      <c r="BI243" s="175" t="n">
        <f aca="false">IF(N243="nulová",J243,0)</f>
        <v>0</v>
      </c>
      <c r="BJ243" s="10" t="s">
        <v>80</v>
      </c>
      <c r="BK243" s="175" t="n">
        <f aca="false">ROUND(I243*H243,2)</f>
        <v>0</v>
      </c>
      <c r="BL243" s="10" t="s">
        <v>146</v>
      </c>
      <c r="BM243" s="10" t="s">
        <v>1472</v>
      </c>
    </row>
    <row r="244" s="189" customFormat="true" ht="12" hidden="false" customHeight="false" outlineLevel="0" collapsed="false">
      <c r="B244" s="190"/>
      <c r="D244" s="176" t="s">
        <v>207</v>
      </c>
      <c r="E244" s="191"/>
      <c r="F244" s="192" t="s">
        <v>409</v>
      </c>
      <c r="H244" s="193" t="n">
        <v>36000</v>
      </c>
      <c r="L244" s="190"/>
      <c r="M244" s="194"/>
      <c r="N244" s="195"/>
      <c r="O244" s="195"/>
      <c r="P244" s="195"/>
      <c r="Q244" s="195"/>
      <c r="R244" s="195"/>
      <c r="S244" s="195"/>
      <c r="T244" s="196"/>
      <c r="AT244" s="191" t="s">
        <v>207</v>
      </c>
      <c r="AU244" s="191" t="s">
        <v>82</v>
      </c>
      <c r="AV244" s="189" t="s">
        <v>82</v>
      </c>
      <c r="AW244" s="189" t="s">
        <v>35</v>
      </c>
      <c r="AX244" s="189" t="s">
        <v>80</v>
      </c>
      <c r="AY244" s="191" t="s">
        <v>127</v>
      </c>
    </row>
    <row r="245" s="26" customFormat="true" ht="25.5" hidden="false" customHeight="true" outlineLevel="0" collapsed="false">
      <c r="B245" s="164"/>
      <c r="C245" s="165" t="s">
        <v>391</v>
      </c>
      <c r="D245" s="165" t="s">
        <v>130</v>
      </c>
      <c r="E245" s="166" t="s">
        <v>411</v>
      </c>
      <c r="F245" s="167" t="s">
        <v>412</v>
      </c>
      <c r="G245" s="168" t="s">
        <v>205</v>
      </c>
      <c r="H245" s="169" t="n">
        <v>240</v>
      </c>
      <c r="I245" s="170"/>
      <c r="J245" s="170" t="n">
        <f aca="false">ROUND(I245*H245,2)</f>
        <v>0</v>
      </c>
      <c r="K245" s="167" t="s">
        <v>134</v>
      </c>
      <c r="L245" s="27"/>
      <c r="M245" s="171"/>
      <c r="N245" s="172" t="s">
        <v>43</v>
      </c>
      <c r="O245" s="173" t="n">
        <v>0.099</v>
      </c>
      <c r="P245" s="173" t="n">
        <f aca="false">O245*H245</f>
        <v>23.76</v>
      </c>
      <c r="Q245" s="173" t="n">
        <v>0</v>
      </c>
      <c r="R245" s="173" t="n">
        <f aca="false">Q245*H245</f>
        <v>0</v>
      </c>
      <c r="S245" s="173" t="n">
        <v>0</v>
      </c>
      <c r="T245" s="174" t="n">
        <f aca="false">S245*H245</f>
        <v>0</v>
      </c>
      <c r="AR245" s="10" t="s">
        <v>146</v>
      </c>
      <c r="AT245" s="10" t="s">
        <v>130</v>
      </c>
      <c r="AU245" s="10" t="s">
        <v>82</v>
      </c>
      <c r="AY245" s="10" t="s">
        <v>127</v>
      </c>
      <c r="BE245" s="175" t="n">
        <f aca="false">IF(N245="základní",J245,0)</f>
        <v>0</v>
      </c>
      <c r="BF245" s="175" t="n">
        <f aca="false">IF(N245="snížená",J245,0)</f>
        <v>0</v>
      </c>
      <c r="BG245" s="175" t="n">
        <f aca="false">IF(N245="zákl. přenesená",J245,0)</f>
        <v>0</v>
      </c>
      <c r="BH245" s="175" t="n">
        <f aca="false">IF(N245="sníž. přenesená",J245,0)</f>
        <v>0</v>
      </c>
      <c r="BI245" s="175" t="n">
        <f aca="false">IF(N245="nulová",J245,0)</f>
        <v>0</v>
      </c>
      <c r="BJ245" s="10" t="s">
        <v>80</v>
      </c>
      <c r="BK245" s="175" t="n">
        <f aca="false">ROUND(I245*H245,2)</f>
        <v>0</v>
      </c>
      <c r="BL245" s="10" t="s">
        <v>146</v>
      </c>
      <c r="BM245" s="10" t="s">
        <v>1473</v>
      </c>
    </row>
    <row r="246" s="26" customFormat="true" ht="16.5" hidden="false" customHeight="true" outlineLevel="0" collapsed="false">
      <c r="B246" s="164"/>
      <c r="C246" s="165" t="s">
        <v>396</v>
      </c>
      <c r="D246" s="165" t="s">
        <v>130</v>
      </c>
      <c r="E246" s="166" t="s">
        <v>415</v>
      </c>
      <c r="F246" s="167" t="s">
        <v>416</v>
      </c>
      <c r="G246" s="168" t="s">
        <v>257</v>
      </c>
      <c r="H246" s="169" t="n">
        <v>329.6</v>
      </c>
      <c r="I246" s="170"/>
      <c r="J246" s="170" t="n">
        <f aca="false">ROUND(I246*H246,2)</f>
        <v>0</v>
      </c>
      <c r="K246" s="167" t="s">
        <v>134</v>
      </c>
      <c r="L246" s="27"/>
      <c r="M246" s="171"/>
      <c r="N246" s="172" t="s">
        <v>43</v>
      </c>
      <c r="O246" s="173" t="n">
        <v>0.049</v>
      </c>
      <c r="P246" s="173" t="n">
        <f aca="false">O246*H246</f>
        <v>16.1504</v>
      </c>
      <c r="Q246" s="173" t="n">
        <v>0</v>
      </c>
      <c r="R246" s="173" t="n">
        <f aca="false">Q246*H246</f>
        <v>0</v>
      </c>
      <c r="S246" s="173" t="n">
        <v>0</v>
      </c>
      <c r="T246" s="174" t="n">
        <f aca="false">S246*H246</f>
        <v>0</v>
      </c>
      <c r="AR246" s="10" t="s">
        <v>146</v>
      </c>
      <c r="AT246" s="10" t="s">
        <v>130</v>
      </c>
      <c r="AU246" s="10" t="s">
        <v>82</v>
      </c>
      <c r="AY246" s="10" t="s">
        <v>127</v>
      </c>
      <c r="BE246" s="175" t="n">
        <f aca="false">IF(N246="základní",J246,0)</f>
        <v>0</v>
      </c>
      <c r="BF246" s="175" t="n">
        <f aca="false">IF(N246="snížená",J246,0)</f>
        <v>0</v>
      </c>
      <c r="BG246" s="175" t="n">
        <f aca="false">IF(N246="zákl. přenesená",J246,0)</f>
        <v>0</v>
      </c>
      <c r="BH246" s="175" t="n">
        <f aca="false">IF(N246="sníž. přenesená",J246,0)</f>
        <v>0</v>
      </c>
      <c r="BI246" s="175" t="n">
        <f aca="false">IF(N246="nulová",J246,0)</f>
        <v>0</v>
      </c>
      <c r="BJ246" s="10" t="s">
        <v>80</v>
      </c>
      <c r="BK246" s="175" t="n">
        <f aca="false">ROUND(I246*H246,2)</f>
        <v>0</v>
      </c>
      <c r="BL246" s="10" t="s">
        <v>146</v>
      </c>
      <c r="BM246" s="10" t="s">
        <v>1474</v>
      </c>
    </row>
    <row r="247" s="182" customFormat="true" ht="12" hidden="false" customHeight="false" outlineLevel="0" collapsed="false">
      <c r="B247" s="183"/>
      <c r="D247" s="176" t="s">
        <v>207</v>
      </c>
      <c r="E247" s="184"/>
      <c r="F247" s="185" t="s">
        <v>1376</v>
      </c>
      <c r="H247" s="184"/>
      <c r="L247" s="183"/>
      <c r="M247" s="186"/>
      <c r="N247" s="187"/>
      <c r="O247" s="187"/>
      <c r="P247" s="187"/>
      <c r="Q247" s="187"/>
      <c r="R247" s="187"/>
      <c r="S247" s="187"/>
      <c r="T247" s="188"/>
      <c r="AT247" s="184" t="s">
        <v>207</v>
      </c>
      <c r="AU247" s="184" t="s">
        <v>82</v>
      </c>
      <c r="AV247" s="182" t="s">
        <v>80</v>
      </c>
      <c r="AW247" s="182" t="s">
        <v>35</v>
      </c>
      <c r="AX247" s="182" t="s">
        <v>72</v>
      </c>
      <c r="AY247" s="184" t="s">
        <v>127</v>
      </c>
    </row>
    <row r="248" s="189" customFormat="true" ht="12" hidden="false" customHeight="false" outlineLevel="0" collapsed="false">
      <c r="B248" s="190"/>
      <c r="D248" s="176" t="s">
        <v>207</v>
      </c>
      <c r="E248" s="191"/>
      <c r="F248" s="192" t="s">
        <v>1475</v>
      </c>
      <c r="H248" s="193" t="n">
        <v>70.3</v>
      </c>
      <c r="L248" s="190"/>
      <c r="M248" s="194"/>
      <c r="N248" s="195"/>
      <c r="O248" s="195"/>
      <c r="P248" s="195"/>
      <c r="Q248" s="195"/>
      <c r="R248" s="195"/>
      <c r="S248" s="195"/>
      <c r="T248" s="196"/>
      <c r="AT248" s="191" t="s">
        <v>207</v>
      </c>
      <c r="AU248" s="191" t="s">
        <v>82</v>
      </c>
      <c r="AV248" s="189" t="s">
        <v>82</v>
      </c>
      <c r="AW248" s="189" t="s">
        <v>35</v>
      </c>
      <c r="AX248" s="189" t="s">
        <v>72</v>
      </c>
      <c r="AY248" s="191" t="s">
        <v>127</v>
      </c>
    </row>
    <row r="249" s="189" customFormat="true" ht="12" hidden="false" customHeight="false" outlineLevel="0" collapsed="false">
      <c r="B249" s="190"/>
      <c r="D249" s="176" t="s">
        <v>207</v>
      </c>
      <c r="E249" s="191"/>
      <c r="F249" s="192" t="s">
        <v>1464</v>
      </c>
      <c r="H249" s="193" t="n">
        <v>17.25</v>
      </c>
      <c r="L249" s="190"/>
      <c r="M249" s="194"/>
      <c r="N249" s="195"/>
      <c r="O249" s="195"/>
      <c r="P249" s="195"/>
      <c r="Q249" s="195"/>
      <c r="R249" s="195"/>
      <c r="S249" s="195"/>
      <c r="T249" s="196"/>
      <c r="AT249" s="191" t="s">
        <v>207</v>
      </c>
      <c r="AU249" s="191" t="s">
        <v>82</v>
      </c>
      <c r="AV249" s="189" t="s">
        <v>82</v>
      </c>
      <c r="AW249" s="189" t="s">
        <v>35</v>
      </c>
      <c r="AX249" s="189" t="s">
        <v>72</v>
      </c>
      <c r="AY249" s="191" t="s">
        <v>127</v>
      </c>
    </row>
    <row r="250" s="182" customFormat="true" ht="12" hidden="false" customHeight="false" outlineLevel="0" collapsed="false">
      <c r="B250" s="183"/>
      <c r="D250" s="176" t="s">
        <v>207</v>
      </c>
      <c r="E250" s="184"/>
      <c r="F250" s="185" t="s">
        <v>1378</v>
      </c>
      <c r="H250" s="184"/>
      <c r="L250" s="183"/>
      <c r="M250" s="186"/>
      <c r="N250" s="187"/>
      <c r="O250" s="187"/>
      <c r="P250" s="187"/>
      <c r="Q250" s="187"/>
      <c r="R250" s="187"/>
      <c r="S250" s="187"/>
      <c r="T250" s="188"/>
      <c r="AT250" s="184" t="s">
        <v>207</v>
      </c>
      <c r="AU250" s="184" t="s">
        <v>82</v>
      </c>
      <c r="AV250" s="182" t="s">
        <v>80</v>
      </c>
      <c r="AW250" s="182" t="s">
        <v>35</v>
      </c>
      <c r="AX250" s="182" t="s">
        <v>72</v>
      </c>
      <c r="AY250" s="184" t="s">
        <v>127</v>
      </c>
    </row>
    <row r="251" s="189" customFormat="true" ht="12" hidden="false" customHeight="false" outlineLevel="0" collapsed="false">
      <c r="B251" s="190"/>
      <c r="D251" s="176" t="s">
        <v>207</v>
      </c>
      <c r="E251" s="191"/>
      <c r="F251" s="192" t="s">
        <v>1476</v>
      </c>
      <c r="H251" s="193" t="n">
        <v>44.95</v>
      </c>
      <c r="L251" s="190"/>
      <c r="M251" s="194"/>
      <c r="N251" s="195"/>
      <c r="O251" s="195"/>
      <c r="P251" s="195"/>
      <c r="Q251" s="195"/>
      <c r="R251" s="195"/>
      <c r="S251" s="195"/>
      <c r="T251" s="196"/>
      <c r="AT251" s="191" t="s">
        <v>207</v>
      </c>
      <c r="AU251" s="191" t="s">
        <v>82</v>
      </c>
      <c r="AV251" s="189" t="s">
        <v>82</v>
      </c>
      <c r="AW251" s="189" t="s">
        <v>35</v>
      </c>
      <c r="AX251" s="189" t="s">
        <v>72</v>
      </c>
      <c r="AY251" s="191" t="s">
        <v>127</v>
      </c>
    </row>
    <row r="252" s="189" customFormat="true" ht="12" hidden="false" customHeight="false" outlineLevel="0" collapsed="false">
      <c r="B252" s="190"/>
      <c r="D252" s="176" t="s">
        <v>207</v>
      </c>
      <c r="E252" s="191"/>
      <c r="F252" s="192" t="s">
        <v>1466</v>
      </c>
      <c r="H252" s="193" t="n">
        <v>17.1</v>
      </c>
      <c r="L252" s="190"/>
      <c r="M252" s="194"/>
      <c r="N252" s="195"/>
      <c r="O252" s="195"/>
      <c r="P252" s="195"/>
      <c r="Q252" s="195"/>
      <c r="R252" s="195"/>
      <c r="S252" s="195"/>
      <c r="T252" s="196"/>
      <c r="AT252" s="191" t="s">
        <v>207</v>
      </c>
      <c r="AU252" s="191" t="s">
        <v>82</v>
      </c>
      <c r="AV252" s="189" t="s">
        <v>82</v>
      </c>
      <c r="AW252" s="189" t="s">
        <v>35</v>
      </c>
      <c r="AX252" s="189" t="s">
        <v>72</v>
      </c>
      <c r="AY252" s="191" t="s">
        <v>127</v>
      </c>
    </row>
    <row r="253" s="182" customFormat="true" ht="12" hidden="false" customHeight="false" outlineLevel="0" collapsed="false">
      <c r="B253" s="183"/>
      <c r="D253" s="176" t="s">
        <v>207</v>
      </c>
      <c r="E253" s="184"/>
      <c r="F253" s="185" t="s">
        <v>418</v>
      </c>
      <c r="H253" s="184"/>
      <c r="L253" s="183"/>
      <c r="M253" s="186"/>
      <c r="N253" s="187"/>
      <c r="O253" s="187"/>
      <c r="P253" s="187"/>
      <c r="Q253" s="187"/>
      <c r="R253" s="187"/>
      <c r="S253" s="187"/>
      <c r="T253" s="188"/>
      <c r="AT253" s="184" t="s">
        <v>207</v>
      </c>
      <c r="AU253" s="184" t="s">
        <v>82</v>
      </c>
      <c r="AV253" s="182" t="s">
        <v>80</v>
      </c>
      <c r="AW253" s="182" t="s">
        <v>35</v>
      </c>
      <c r="AX253" s="182" t="s">
        <v>72</v>
      </c>
      <c r="AY253" s="184" t="s">
        <v>127</v>
      </c>
    </row>
    <row r="254" s="189" customFormat="true" ht="12" hidden="false" customHeight="false" outlineLevel="0" collapsed="false">
      <c r="B254" s="190"/>
      <c r="D254" s="176" t="s">
        <v>207</v>
      </c>
      <c r="E254" s="191"/>
      <c r="F254" s="192" t="s">
        <v>419</v>
      </c>
      <c r="H254" s="193" t="n">
        <v>180</v>
      </c>
      <c r="L254" s="190"/>
      <c r="M254" s="194"/>
      <c r="N254" s="195"/>
      <c r="O254" s="195"/>
      <c r="P254" s="195"/>
      <c r="Q254" s="195"/>
      <c r="R254" s="195"/>
      <c r="S254" s="195"/>
      <c r="T254" s="196"/>
      <c r="AT254" s="191" t="s">
        <v>207</v>
      </c>
      <c r="AU254" s="191" t="s">
        <v>82</v>
      </c>
      <c r="AV254" s="189" t="s">
        <v>82</v>
      </c>
      <c r="AW254" s="189" t="s">
        <v>35</v>
      </c>
      <c r="AX254" s="189" t="s">
        <v>72</v>
      </c>
      <c r="AY254" s="191" t="s">
        <v>127</v>
      </c>
    </row>
    <row r="255" s="197" customFormat="true" ht="12" hidden="false" customHeight="false" outlineLevel="0" collapsed="false">
      <c r="B255" s="198"/>
      <c r="D255" s="176" t="s">
        <v>207</v>
      </c>
      <c r="E255" s="199"/>
      <c r="F255" s="200" t="s">
        <v>227</v>
      </c>
      <c r="H255" s="201" t="n">
        <v>329.6</v>
      </c>
      <c r="L255" s="198"/>
      <c r="M255" s="202"/>
      <c r="N255" s="203"/>
      <c r="O255" s="203"/>
      <c r="P255" s="203"/>
      <c r="Q255" s="203"/>
      <c r="R255" s="203"/>
      <c r="S255" s="203"/>
      <c r="T255" s="204"/>
      <c r="AT255" s="199" t="s">
        <v>207</v>
      </c>
      <c r="AU255" s="199" t="s">
        <v>82</v>
      </c>
      <c r="AV255" s="197" t="s">
        <v>146</v>
      </c>
      <c r="AW255" s="197" t="s">
        <v>35</v>
      </c>
      <c r="AX255" s="197" t="s">
        <v>80</v>
      </c>
      <c r="AY255" s="199" t="s">
        <v>127</v>
      </c>
    </row>
    <row r="256" s="26" customFormat="true" ht="16.5" hidden="false" customHeight="true" outlineLevel="0" collapsed="false">
      <c r="B256" s="164"/>
      <c r="C256" s="205" t="s">
        <v>400</v>
      </c>
      <c r="D256" s="205" t="s">
        <v>228</v>
      </c>
      <c r="E256" s="206" t="s">
        <v>422</v>
      </c>
      <c r="F256" s="207" t="s">
        <v>423</v>
      </c>
      <c r="G256" s="208" t="s">
        <v>257</v>
      </c>
      <c r="H256" s="209" t="n">
        <v>362.56</v>
      </c>
      <c r="I256" s="210"/>
      <c r="J256" s="210" t="n">
        <f aca="false">ROUND(I256*H256,2)</f>
        <v>0</v>
      </c>
      <c r="K256" s="207" t="s">
        <v>134</v>
      </c>
      <c r="L256" s="211"/>
      <c r="M256" s="212"/>
      <c r="N256" s="213" t="s">
        <v>43</v>
      </c>
      <c r="O256" s="173" t="n">
        <v>0</v>
      </c>
      <c r="P256" s="173" t="n">
        <f aca="false">O256*H256</f>
        <v>0</v>
      </c>
      <c r="Q256" s="173" t="n">
        <v>0.0032</v>
      </c>
      <c r="R256" s="173" t="n">
        <f aca="false">Q256*H256</f>
        <v>1.160192</v>
      </c>
      <c r="S256" s="173" t="n">
        <v>0</v>
      </c>
      <c r="T256" s="174" t="n">
        <f aca="false">S256*H256</f>
        <v>0</v>
      </c>
      <c r="AR256" s="10" t="s">
        <v>168</v>
      </c>
      <c r="AT256" s="10" t="s">
        <v>228</v>
      </c>
      <c r="AU256" s="10" t="s">
        <v>82</v>
      </c>
      <c r="AY256" s="10" t="s">
        <v>127</v>
      </c>
      <c r="BE256" s="175" t="n">
        <f aca="false">IF(N256="základní",J256,0)</f>
        <v>0</v>
      </c>
      <c r="BF256" s="175" t="n">
        <f aca="false">IF(N256="snížená",J256,0)</f>
        <v>0</v>
      </c>
      <c r="BG256" s="175" t="n">
        <f aca="false">IF(N256="zákl. přenesená",J256,0)</f>
        <v>0</v>
      </c>
      <c r="BH256" s="175" t="n">
        <f aca="false">IF(N256="sníž. přenesená",J256,0)</f>
        <v>0</v>
      </c>
      <c r="BI256" s="175" t="n">
        <f aca="false">IF(N256="nulová",J256,0)</f>
        <v>0</v>
      </c>
      <c r="BJ256" s="10" t="s">
        <v>80</v>
      </c>
      <c r="BK256" s="175" t="n">
        <f aca="false">ROUND(I256*H256,2)</f>
        <v>0</v>
      </c>
      <c r="BL256" s="10" t="s">
        <v>146</v>
      </c>
      <c r="BM256" s="10" t="s">
        <v>1477</v>
      </c>
    </row>
    <row r="257" s="189" customFormat="true" ht="12" hidden="false" customHeight="false" outlineLevel="0" collapsed="false">
      <c r="B257" s="190"/>
      <c r="D257" s="176" t="s">
        <v>207</v>
      </c>
      <c r="E257" s="191"/>
      <c r="F257" s="192" t="s">
        <v>1478</v>
      </c>
      <c r="H257" s="193" t="n">
        <v>362.56</v>
      </c>
      <c r="L257" s="190"/>
      <c r="M257" s="194"/>
      <c r="N257" s="195"/>
      <c r="O257" s="195"/>
      <c r="P257" s="195"/>
      <c r="Q257" s="195"/>
      <c r="R257" s="195"/>
      <c r="S257" s="195"/>
      <c r="T257" s="196"/>
      <c r="AT257" s="191" t="s">
        <v>207</v>
      </c>
      <c r="AU257" s="191" t="s">
        <v>82</v>
      </c>
      <c r="AV257" s="189" t="s">
        <v>82</v>
      </c>
      <c r="AW257" s="189" t="s">
        <v>35</v>
      </c>
      <c r="AX257" s="189" t="s">
        <v>80</v>
      </c>
      <c r="AY257" s="191" t="s">
        <v>127</v>
      </c>
    </row>
    <row r="258" s="26" customFormat="true" ht="16.5" hidden="false" customHeight="true" outlineLevel="0" collapsed="false">
      <c r="B258" s="164"/>
      <c r="C258" s="165" t="s">
        <v>405</v>
      </c>
      <c r="D258" s="165" t="s">
        <v>130</v>
      </c>
      <c r="E258" s="166" t="s">
        <v>427</v>
      </c>
      <c r="F258" s="167" t="s">
        <v>428</v>
      </c>
      <c r="G258" s="168" t="s">
        <v>257</v>
      </c>
      <c r="H258" s="169" t="n">
        <v>329.6</v>
      </c>
      <c r="I258" s="170"/>
      <c r="J258" s="170" t="n">
        <f aca="false">ROUND(I258*H258,2)</f>
        <v>0</v>
      </c>
      <c r="K258" s="167" t="s">
        <v>134</v>
      </c>
      <c r="L258" s="27"/>
      <c r="M258" s="171"/>
      <c r="N258" s="172" t="s">
        <v>43</v>
      </c>
      <c r="O258" s="173" t="n">
        <v>0.033</v>
      </c>
      <c r="P258" s="173" t="n">
        <f aca="false">O258*H258</f>
        <v>10.8768</v>
      </c>
      <c r="Q258" s="173" t="n">
        <v>0</v>
      </c>
      <c r="R258" s="173" t="n">
        <f aca="false">Q258*H258</f>
        <v>0</v>
      </c>
      <c r="S258" s="173" t="n">
        <v>0</v>
      </c>
      <c r="T258" s="174" t="n">
        <f aca="false">S258*H258</f>
        <v>0</v>
      </c>
      <c r="AR258" s="10" t="s">
        <v>146</v>
      </c>
      <c r="AT258" s="10" t="s">
        <v>130</v>
      </c>
      <c r="AU258" s="10" t="s">
        <v>82</v>
      </c>
      <c r="AY258" s="10" t="s">
        <v>127</v>
      </c>
      <c r="BE258" s="175" t="n">
        <f aca="false">IF(N258="základní",J258,0)</f>
        <v>0</v>
      </c>
      <c r="BF258" s="175" t="n">
        <f aca="false">IF(N258="snížená",J258,0)</f>
        <v>0</v>
      </c>
      <c r="BG258" s="175" t="n">
        <f aca="false">IF(N258="zákl. přenesená",J258,0)</f>
        <v>0</v>
      </c>
      <c r="BH258" s="175" t="n">
        <f aca="false">IF(N258="sníž. přenesená",J258,0)</f>
        <v>0</v>
      </c>
      <c r="BI258" s="175" t="n">
        <f aca="false">IF(N258="nulová",J258,0)</f>
        <v>0</v>
      </c>
      <c r="BJ258" s="10" t="s">
        <v>80</v>
      </c>
      <c r="BK258" s="175" t="n">
        <f aca="false">ROUND(I258*H258,2)</f>
        <v>0</v>
      </c>
      <c r="BL258" s="10" t="s">
        <v>146</v>
      </c>
      <c r="BM258" s="10" t="s">
        <v>1479</v>
      </c>
    </row>
    <row r="259" s="26" customFormat="true" ht="16.5" hidden="false" customHeight="true" outlineLevel="0" collapsed="false">
      <c r="B259" s="164"/>
      <c r="C259" s="165" t="s">
        <v>410</v>
      </c>
      <c r="D259" s="165" t="s">
        <v>130</v>
      </c>
      <c r="E259" s="166" t="s">
        <v>431</v>
      </c>
      <c r="F259" s="167" t="s">
        <v>432</v>
      </c>
      <c r="G259" s="168" t="s">
        <v>433</v>
      </c>
      <c r="H259" s="169" t="n">
        <v>4</v>
      </c>
      <c r="I259" s="170"/>
      <c r="J259" s="170" t="n">
        <f aca="false">ROUND(I259*H259,2)</f>
        <v>0</v>
      </c>
      <c r="K259" s="167" t="s">
        <v>134</v>
      </c>
      <c r="L259" s="27"/>
      <c r="M259" s="171"/>
      <c r="N259" s="172" t="s">
        <v>43</v>
      </c>
      <c r="O259" s="173" t="n">
        <v>0.9</v>
      </c>
      <c r="P259" s="173" t="n">
        <f aca="false">O259*H259</f>
        <v>3.6</v>
      </c>
      <c r="Q259" s="173" t="n">
        <v>0</v>
      </c>
      <c r="R259" s="173" t="n">
        <f aca="false">Q259*H259</f>
        <v>0</v>
      </c>
      <c r="S259" s="173" t="n">
        <v>0</v>
      </c>
      <c r="T259" s="174" t="n">
        <f aca="false">S259*H259</f>
        <v>0</v>
      </c>
      <c r="AR259" s="10" t="s">
        <v>146</v>
      </c>
      <c r="AT259" s="10" t="s">
        <v>130</v>
      </c>
      <c r="AU259" s="10" t="s">
        <v>82</v>
      </c>
      <c r="AY259" s="10" t="s">
        <v>127</v>
      </c>
      <c r="BE259" s="175" t="n">
        <f aca="false">IF(N259="základní",J259,0)</f>
        <v>0</v>
      </c>
      <c r="BF259" s="175" t="n">
        <f aca="false">IF(N259="snížená",J259,0)</f>
        <v>0</v>
      </c>
      <c r="BG259" s="175" t="n">
        <f aca="false">IF(N259="zákl. přenesená",J259,0)</f>
        <v>0</v>
      </c>
      <c r="BH259" s="175" t="n">
        <f aca="false">IF(N259="sníž. přenesená",J259,0)</f>
        <v>0</v>
      </c>
      <c r="BI259" s="175" t="n">
        <f aca="false">IF(N259="nulová",J259,0)</f>
        <v>0</v>
      </c>
      <c r="BJ259" s="10" t="s">
        <v>80</v>
      </c>
      <c r="BK259" s="175" t="n">
        <f aca="false">ROUND(I259*H259,2)</f>
        <v>0</v>
      </c>
      <c r="BL259" s="10" t="s">
        <v>146</v>
      </c>
      <c r="BM259" s="10" t="s">
        <v>1480</v>
      </c>
    </row>
    <row r="260" s="26" customFormat="true" ht="24" hidden="false" customHeight="false" outlineLevel="0" collapsed="false">
      <c r="B260" s="27"/>
      <c r="D260" s="176" t="s">
        <v>140</v>
      </c>
      <c r="F260" s="177" t="s">
        <v>435</v>
      </c>
      <c r="L260" s="27"/>
      <c r="M260" s="178"/>
      <c r="N260" s="28"/>
      <c r="O260" s="28"/>
      <c r="P260" s="28"/>
      <c r="Q260" s="28"/>
      <c r="R260" s="28"/>
      <c r="S260" s="28"/>
      <c r="T260" s="67"/>
      <c r="AT260" s="10" t="s">
        <v>140</v>
      </c>
      <c r="AU260" s="10" t="s">
        <v>82</v>
      </c>
    </row>
    <row r="261" s="26" customFormat="true" ht="25.5" hidden="false" customHeight="true" outlineLevel="0" collapsed="false">
      <c r="B261" s="164"/>
      <c r="C261" s="165" t="s">
        <v>414</v>
      </c>
      <c r="D261" s="165" t="s">
        <v>130</v>
      </c>
      <c r="E261" s="166" t="s">
        <v>437</v>
      </c>
      <c r="F261" s="167" t="s">
        <v>438</v>
      </c>
      <c r="G261" s="168" t="s">
        <v>433</v>
      </c>
      <c r="H261" s="169" t="n">
        <v>600</v>
      </c>
      <c r="I261" s="170"/>
      <c r="J261" s="170" t="n">
        <f aca="false">ROUND(I261*H261,2)</f>
        <v>0</v>
      </c>
      <c r="K261" s="167" t="s">
        <v>134</v>
      </c>
      <c r="L261" s="27"/>
      <c r="M261" s="171"/>
      <c r="N261" s="172" t="s">
        <v>43</v>
      </c>
      <c r="O261" s="173" t="n">
        <v>0</v>
      </c>
      <c r="P261" s="173" t="n">
        <f aca="false">O261*H261</f>
        <v>0</v>
      </c>
      <c r="Q261" s="173" t="n">
        <v>0</v>
      </c>
      <c r="R261" s="173" t="n">
        <f aca="false">Q261*H261</f>
        <v>0</v>
      </c>
      <c r="S261" s="173" t="n">
        <v>0</v>
      </c>
      <c r="T261" s="174" t="n">
        <f aca="false">S261*H261</f>
        <v>0</v>
      </c>
      <c r="AR261" s="10" t="s">
        <v>146</v>
      </c>
      <c r="AT261" s="10" t="s">
        <v>130</v>
      </c>
      <c r="AU261" s="10" t="s">
        <v>82</v>
      </c>
      <c r="AY261" s="10" t="s">
        <v>127</v>
      </c>
      <c r="BE261" s="175" t="n">
        <f aca="false">IF(N261="základní",J261,0)</f>
        <v>0</v>
      </c>
      <c r="BF261" s="175" t="n">
        <f aca="false">IF(N261="snížená",J261,0)</f>
        <v>0</v>
      </c>
      <c r="BG261" s="175" t="n">
        <f aca="false">IF(N261="zákl. přenesená",J261,0)</f>
        <v>0</v>
      </c>
      <c r="BH261" s="175" t="n">
        <f aca="false">IF(N261="sníž. přenesená",J261,0)</f>
        <v>0</v>
      </c>
      <c r="BI261" s="175" t="n">
        <f aca="false">IF(N261="nulová",J261,0)</f>
        <v>0</v>
      </c>
      <c r="BJ261" s="10" t="s">
        <v>80</v>
      </c>
      <c r="BK261" s="175" t="n">
        <f aca="false">ROUND(I261*H261,2)</f>
        <v>0</v>
      </c>
      <c r="BL261" s="10" t="s">
        <v>146</v>
      </c>
      <c r="BM261" s="10" t="s">
        <v>1481</v>
      </c>
    </row>
    <row r="262" s="189" customFormat="true" ht="12" hidden="false" customHeight="false" outlineLevel="0" collapsed="false">
      <c r="B262" s="190"/>
      <c r="D262" s="176" t="s">
        <v>207</v>
      </c>
      <c r="E262" s="191"/>
      <c r="F262" s="192" t="s">
        <v>1482</v>
      </c>
      <c r="H262" s="193" t="n">
        <v>600</v>
      </c>
      <c r="L262" s="190"/>
      <c r="M262" s="194"/>
      <c r="N262" s="195"/>
      <c r="O262" s="195"/>
      <c r="P262" s="195"/>
      <c r="Q262" s="195"/>
      <c r="R262" s="195"/>
      <c r="S262" s="195"/>
      <c r="T262" s="196"/>
      <c r="AT262" s="191" t="s">
        <v>207</v>
      </c>
      <c r="AU262" s="191" t="s">
        <v>82</v>
      </c>
      <c r="AV262" s="189" t="s">
        <v>82</v>
      </c>
      <c r="AW262" s="189" t="s">
        <v>35</v>
      </c>
      <c r="AX262" s="189" t="s">
        <v>80</v>
      </c>
      <c r="AY262" s="191" t="s">
        <v>127</v>
      </c>
    </row>
    <row r="263" s="26" customFormat="true" ht="16.5" hidden="false" customHeight="true" outlineLevel="0" collapsed="false">
      <c r="B263" s="164"/>
      <c r="C263" s="165" t="s">
        <v>421</v>
      </c>
      <c r="D263" s="165" t="s">
        <v>130</v>
      </c>
      <c r="E263" s="166" t="s">
        <v>442</v>
      </c>
      <c r="F263" s="167" t="s">
        <v>443</v>
      </c>
      <c r="G263" s="168" t="s">
        <v>433</v>
      </c>
      <c r="H263" s="169" t="n">
        <v>4</v>
      </c>
      <c r="I263" s="170"/>
      <c r="J263" s="170" t="n">
        <f aca="false">ROUND(I263*H263,2)</f>
        <v>0</v>
      </c>
      <c r="K263" s="167" t="s">
        <v>134</v>
      </c>
      <c r="L263" s="27"/>
      <c r="M263" s="171"/>
      <c r="N263" s="172" t="s">
        <v>43</v>
      </c>
      <c r="O263" s="173" t="n">
        <v>0.6</v>
      </c>
      <c r="P263" s="173" t="n">
        <f aca="false">O263*H263</f>
        <v>2.4</v>
      </c>
      <c r="Q263" s="173" t="n">
        <v>0</v>
      </c>
      <c r="R263" s="173" t="n">
        <f aca="false">Q263*H263</f>
        <v>0</v>
      </c>
      <c r="S263" s="173" t="n">
        <v>0</v>
      </c>
      <c r="T263" s="174" t="n">
        <f aca="false">S263*H263</f>
        <v>0</v>
      </c>
      <c r="AR263" s="10" t="s">
        <v>146</v>
      </c>
      <c r="AT263" s="10" t="s">
        <v>130</v>
      </c>
      <c r="AU263" s="10" t="s">
        <v>82</v>
      </c>
      <c r="AY263" s="10" t="s">
        <v>127</v>
      </c>
      <c r="BE263" s="175" t="n">
        <f aca="false">IF(N263="základní",J263,0)</f>
        <v>0</v>
      </c>
      <c r="BF263" s="175" t="n">
        <f aca="false">IF(N263="snížená",J263,0)</f>
        <v>0</v>
      </c>
      <c r="BG263" s="175" t="n">
        <f aca="false">IF(N263="zákl. přenesená",J263,0)</f>
        <v>0</v>
      </c>
      <c r="BH263" s="175" t="n">
        <f aca="false">IF(N263="sníž. přenesená",J263,0)</f>
        <v>0</v>
      </c>
      <c r="BI263" s="175" t="n">
        <f aca="false">IF(N263="nulová",J263,0)</f>
        <v>0</v>
      </c>
      <c r="BJ263" s="10" t="s">
        <v>80</v>
      </c>
      <c r="BK263" s="175" t="n">
        <f aca="false">ROUND(I263*H263,2)</f>
        <v>0</v>
      </c>
      <c r="BL263" s="10" t="s">
        <v>146</v>
      </c>
      <c r="BM263" s="10" t="s">
        <v>1483</v>
      </c>
    </row>
    <row r="264" s="26" customFormat="true" ht="16.5" hidden="false" customHeight="true" outlineLevel="0" collapsed="false">
      <c r="B264" s="164"/>
      <c r="C264" s="165" t="s">
        <v>426</v>
      </c>
      <c r="D264" s="165" t="s">
        <v>130</v>
      </c>
      <c r="E264" s="166" t="s">
        <v>446</v>
      </c>
      <c r="F264" s="167" t="s">
        <v>447</v>
      </c>
      <c r="G264" s="168" t="s">
        <v>433</v>
      </c>
      <c r="H264" s="169" t="n">
        <v>2</v>
      </c>
      <c r="I264" s="170"/>
      <c r="J264" s="170" t="n">
        <f aca="false">ROUND(I264*H264,2)</f>
        <v>0</v>
      </c>
      <c r="K264" s="167" t="s">
        <v>134</v>
      </c>
      <c r="L264" s="27"/>
      <c r="M264" s="171"/>
      <c r="N264" s="172" t="s">
        <v>43</v>
      </c>
      <c r="O264" s="173" t="n">
        <v>1.05</v>
      </c>
      <c r="P264" s="173" t="n">
        <f aca="false">O264*H264</f>
        <v>2.1</v>
      </c>
      <c r="Q264" s="173" t="n">
        <v>0</v>
      </c>
      <c r="R264" s="173" t="n">
        <f aca="false">Q264*H264</f>
        <v>0</v>
      </c>
      <c r="S264" s="173" t="n">
        <v>0</v>
      </c>
      <c r="T264" s="174" t="n">
        <f aca="false">S264*H264</f>
        <v>0</v>
      </c>
      <c r="AR264" s="10" t="s">
        <v>146</v>
      </c>
      <c r="AT264" s="10" t="s">
        <v>130</v>
      </c>
      <c r="AU264" s="10" t="s">
        <v>82</v>
      </c>
      <c r="AY264" s="10" t="s">
        <v>127</v>
      </c>
      <c r="BE264" s="175" t="n">
        <f aca="false">IF(N264="základní",J264,0)</f>
        <v>0</v>
      </c>
      <c r="BF264" s="175" t="n">
        <f aca="false">IF(N264="snížená",J264,0)</f>
        <v>0</v>
      </c>
      <c r="BG264" s="175" t="n">
        <f aca="false">IF(N264="zákl. přenesená",J264,0)</f>
        <v>0</v>
      </c>
      <c r="BH264" s="175" t="n">
        <f aca="false">IF(N264="sníž. přenesená",J264,0)</f>
        <v>0</v>
      </c>
      <c r="BI264" s="175" t="n">
        <f aca="false">IF(N264="nulová",J264,0)</f>
        <v>0</v>
      </c>
      <c r="BJ264" s="10" t="s">
        <v>80</v>
      </c>
      <c r="BK264" s="175" t="n">
        <f aca="false">ROUND(I264*H264,2)</f>
        <v>0</v>
      </c>
      <c r="BL264" s="10" t="s">
        <v>146</v>
      </c>
      <c r="BM264" s="10" t="s">
        <v>1484</v>
      </c>
    </row>
    <row r="265" s="189" customFormat="true" ht="12" hidden="false" customHeight="false" outlineLevel="0" collapsed="false">
      <c r="B265" s="190"/>
      <c r="D265" s="176" t="s">
        <v>207</v>
      </c>
      <c r="E265" s="191"/>
      <c r="F265" s="192" t="s">
        <v>449</v>
      </c>
      <c r="H265" s="193" t="n">
        <v>2</v>
      </c>
      <c r="L265" s="190"/>
      <c r="M265" s="194"/>
      <c r="N265" s="195"/>
      <c r="O265" s="195"/>
      <c r="P265" s="195"/>
      <c r="Q265" s="195"/>
      <c r="R265" s="195"/>
      <c r="S265" s="195"/>
      <c r="T265" s="196"/>
      <c r="AT265" s="191" t="s">
        <v>207</v>
      </c>
      <c r="AU265" s="191" t="s">
        <v>82</v>
      </c>
      <c r="AV265" s="189" t="s">
        <v>82</v>
      </c>
      <c r="AW265" s="189" t="s">
        <v>35</v>
      </c>
      <c r="AX265" s="189" t="s">
        <v>80</v>
      </c>
      <c r="AY265" s="191" t="s">
        <v>127</v>
      </c>
    </row>
    <row r="266" s="26" customFormat="true" ht="25.5" hidden="false" customHeight="true" outlineLevel="0" collapsed="false">
      <c r="B266" s="164"/>
      <c r="C266" s="165" t="s">
        <v>430</v>
      </c>
      <c r="D266" s="165" t="s">
        <v>130</v>
      </c>
      <c r="E266" s="166" t="s">
        <v>451</v>
      </c>
      <c r="F266" s="167" t="s">
        <v>452</v>
      </c>
      <c r="G266" s="168" t="s">
        <v>433</v>
      </c>
      <c r="H266" s="169" t="n">
        <v>60</v>
      </c>
      <c r="I266" s="170"/>
      <c r="J266" s="170" t="n">
        <f aca="false">ROUND(I266*H266,2)</f>
        <v>0</v>
      </c>
      <c r="K266" s="167" t="s">
        <v>134</v>
      </c>
      <c r="L266" s="27"/>
      <c r="M266" s="171"/>
      <c r="N266" s="172" t="s">
        <v>43</v>
      </c>
      <c r="O266" s="173" t="n">
        <v>0</v>
      </c>
      <c r="P266" s="173" t="n">
        <f aca="false">O266*H266</f>
        <v>0</v>
      </c>
      <c r="Q266" s="173" t="n">
        <v>0</v>
      </c>
      <c r="R266" s="173" t="n">
        <f aca="false">Q266*H266</f>
        <v>0</v>
      </c>
      <c r="S266" s="173" t="n">
        <v>0</v>
      </c>
      <c r="T266" s="174" t="n">
        <f aca="false">S266*H266</f>
        <v>0</v>
      </c>
      <c r="AR266" s="10" t="s">
        <v>146</v>
      </c>
      <c r="AT266" s="10" t="s">
        <v>130</v>
      </c>
      <c r="AU266" s="10" t="s">
        <v>82</v>
      </c>
      <c r="AY266" s="10" t="s">
        <v>127</v>
      </c>
      <c r="BE266" s="175" t="n">
        <f aca="false">IF(N266="základní",J266,0)</f>
        <v>0</v>
      </c>
      <c r="BF266" s="175" t="n">
        <f aca="false">IF(N266="snížená",J266,0)</f>
        <v>0</v>
      </c>
      <c r="BG266" s="175" t="n">
        <f aca="false">IF(N266="zákl. přenesená",J266,0)</f>
        <v>0</v>
      </c>
      <c r="BH266" s="175" t="n">
        <f aca="false">IF(N266="sníž. přenesená",J266,0)</f>
        <v>0</v>
      </c>
      <c r="BI266" s="175" t="n">
        <f aca="false">IF(N266="nulová",J266,0)</f>
        <v>0</v>
      </c>
      <c r="BJ266" s="10" t="s">
        <v>80</v>
      </c>
      <c r="BK266" s="175" t="n">
        <f aca="false">ROUND(I266*H266,2)</f>
        <v>0</v>
      </c>
      <c r="BL266" s="10" t="s">
        <v>146</v>
      </c>
      <c r="BM266" s="10" t="s">
        <v>1485</v>
      </c>
    </row>
    <row r="267" s="189" customFormat="true" ht="12" hidden="false" customHeight="false" outlineLevel="0" collapsed="false">
      <c r="B267" s="190"/>
      <c r="D267" s="176" t="s">
        <v>207</v>
      </c>
      <c r="E267" s="191"/>
      <c r="F267" s="192" t="s">
        <v>454</v>
      </c>
      <c r="H267" s="193" t="n">
        <v>60</v>
      </c>
      <c r="L267" s="190"/>
      <c r="M267" s="194"/>
      <c r="N267" s="195"/>
      <c r="O267" s="195"/>
      <c r="P267" s="195"/>
      <c r="Q267" s="195"/>
      <c r="R267" s="195"/>
      <c r="S267" s="195"/>
      <c r="T267" s="196"/>
      <c r="AT267" s="191" t="s">
        <v>207</v>
      </c>
      <c r="AU267" s="191" t="s">
        <v>82</v>
      </c>
      <c r="AV267" s="189" t="s">
        <v>82</v>
      </c>
      <c r="AW267" s="189" t="s">
        <v>35</v>
      </c>
      <c r="AX267" s="189" t="s">
        <v>80</v>
      </c>
      <c r="AY267" s="191" t="s">
        <v>127</v>
      </c>
    </row>
    <row r="268" s="26" customFormat="true" ht="16.5" hidden="false" customHeight="true" outlineLevel="0" collapsed="false">
      <c r="B268" s="164"/>
      <c r="C268" s="165" t="s">
        <v>436</v>
      </c>
      <c r="D268" s="165" t="s">
        <v>130</v>
      </c>
      <c r="E268" s="166" t="s">
        <v>456</v>
      </c>
      <c r="F268" s="167" t="s">
        <v>457</v>
      </c>
      <c r="G268" s="168" t="s">
        <v>433</v>
      </c>
      <c r="H268" s="169" t="n">
        <v>2</v>
      </c>
      <c r="I268" s="170"/>
      <c r="J268" s="170" t="n">
        <f aca="false">ROUND(I268*H268,2)</f>
        <v>0</v>
      </c>
      <c r="K268" s="167" t="s">
        <v>134</v>
      </c>
      <c r="L268" s="27"/>
      <c r="M268" s="171"/>
      <c r="N268" s="172" t="s">
        <v>43</v>
      </c>
      <c r="O268" s="173" t="n">
        <v>0.696</v>
      </c>
      <c r="P268" s="173" t="n">
        <f aca="false">O268*H268</f>
        <v>1.392</v>
      </c>
      <c r="Q268" s="173" t="n">
        <v>0</v>
      </c>
      <c r="R268" s="173" t="n">
        <f aca="false">Q268*H268</f>
        <v>0</v>
      </c>
      <c r="S268" s="173" t="n">
        <v>0</v>
      </c>
      <c r="T268" s="174" t="n">
        <f aca="false">S268*H268</f>
        <v>0</v>
      </c>
      <c r="AR268" s="10" t="s">
        <v>146</v>
      </c>
      <c r="AT268" s="10" t="s">
        <v>130</v>
      </c>
      <c r="AU268" s="10" t="s">
        <v>82</v>
      </c>
      <c r="AY268" s="10" t="s">
        <v>127</v>
      </c>
      <c r="BE268" s="175" t="n">
        <f aca="false">IF(N268="základní",J268,0)</f>
        <v>0</v>
      </c>
      <c r="BF268" s="175" t="n">
        <f aca="false">IF(N268="snížená",J268,0)</f>
        <v>0</v>
      </c>
      <c r="BG268" s="175" t="n">
        <f aca="false">IF(N268="zákl. přenesená",J268,0)</f>
        <v>0</v>
      </c>
      <c r="BH268" s="175" t="n">
        <f aca="false">IF(N268="sníž. přenesená",J268,0)</f>
        <v>0</v>
      </c>
      <c r="BI268" s="175" t="n">
        <f aca="false">IF(N268="nulová",J268,0)</f>
        <v>0</v>
      </c>
      <c r="BJ268" s="10" t="s">
        <v>80</v>
      </c>
      <c r="BK268" s="175" t="n">
        <f aca="false">ROUND(I268*H268,2)</f>
        <v>0</v>
      </c>
      <c r="BL268" s="10" t="s">
        <v>146</v>
      </c>
      <c r="BM268" s="10" t="s">
        <v>1486</v>
      </c>
    </row>
    <row r="269" s="151" customFormat="true" ht="29.85" hidden="false" customHeight="true" outlineLevel="0" collapsed="false">
      <c r="B269" s="152"/>
      <c r="D269" s="153" t="s">
        <v>71</v>
      </c>
      <c r="E269" s="162" t="s">
        <v>478</v>
      </c>
      <c r="F269" s="162" t="s">
        <v>479</v>
      </c>
      <c r="J269" s="163" t="n">
        <f aca="false">BK269</f>
        <v>0</v>
      </c>
      <c r="L269" s="152"/>
      <c r="M269" s="156"/>
      <c r="N269" s="157"/>
      <c r="O269" s="157"/>
      <c r="P269" s="158" t="n">
        <f aca="false">SUM(P270:P283)</f>
        <v>403.296621</v>
      </c>
      <c r="Q269" s="157"/>
      <c r="R269" s="158" t="n">
        <f aca="false">SUM(R270:R283)</f>
        <v>0</v>
      </c>
      <c r="S269" s="157"/>
      <c r="T269" s="159" t="n">
        <f aca="false">SUM(T270:T283)</f>
        <v>19.8</v>
      </c>
      <c r="AR269" s="153" t="s">
        <v>80</v>
      </c>
      <c r="AT269" s="160" t="s">
        <v>71</v>
      </c>
      <c r="AU269" s="160" t="s">
        <v>80</v>
      </c>
      <c r="AY269" s="153" t="s">
        <v>127</v>
      </c>
      <c r="BK269" s="161" t="n">
        <f aca="false">SUM(BK270:BK283)</f>
        <v>0</v>
      </c>
    </row>
    <row r="270" s="26" customFormat="true" ht="16.5" hidden="false" customHeight="true" outlineLevel="0" collapsed="false">
      <c r="B270" s="164"/>
      <c r="C270" s="165" t="s">
        <v>441</v>
      </c>
      <c r="D270" s="165" t="s">
        <v>130</v>
      </c>
      <c r="E270" s="166" t="s">
        <v>481</v>
      </c>
      <c r="F270" s="167" t="s">
        <v>482</v>
      </c>
      <c r="G270" s="168" t="s">
        <v>205</v>
      </c>
      <c r="H270" s="169" t="n">
        <v>12.8</v>
      </c>
      <c r="I270" s="170"/>
      <c r="J270" s="170" t="n">
        <f aca="false">ROUND(I270*H270,2)</f>
        <v>0</v>
      </c>
      <c r="K270" s="167" t="s">
        <v>134</v>
      </c>
      <c r="L270" s="27"/>
      <c r="M270" s="171"/>
      <c r="N270" s="172" t="s">
        <v>43</v>
      </c>
      <c r="O270" s="173" t="n">
        <v>9.009</v>
      </c>
      <c r="P270" s="173" t="n">
        <f aca="false">O270*H270</f>
        <v>115.3152</v>
      </c>
      <c r="Q270" s="173" t="n">
        <v>0</v>
      </c>
      <c r="R270" s="173" t="n">
        <f aca="false">Q270*H270</f>
        <v>0</v>
      </c>
      <c r="S270" s="173" t="n">
        <v>1.5</v>
      </c>
      <c r="T270" s="174" t="n">
        <f aca="false">S270*H270</f>
        <v>19.2</v>
      </c>
      <c r="AR270" s="10" t="s">
        <v>146</v>
      </c>
      <c r="AT270" s="10" t="s">
        <v>130</v>
      </c>
      <c r="AU270" s="10" t="s">
        <v>82</v>
      </c>
      <c r="AY270" s="10" t="s">
        <v>127</v>
      </c>
      <c r="BE270" s="175" t="n">
        <f aca="false">IF(N270="základní",J270,0)</f>
        <v>0</v>
      </c>
      <c r="BF270" s="175" t="n">
        <f aca="false">IF(N270="snížená",J270,0)</f>
        <v>0</v>
      </c>
      <c r="BG270" s="175" t="n">
        <f aca="false">IF(N270="zákl. přenesená",J270,0)</f>
        <v>0</v>
      </c>
      <c r="BH270" s="175" t="n">
        <f aca="false">IF(N270="sníž. přenesená",J270,0)</f>
        <v>0</v>
      </c>
      <c r="BI270" s="175" t="n">
        <f aca="false">IF(N270="nulová",J270,0)</f>
        <v>0</v>
      </c>
      <c r="BJ270" s="10" t="s">
        <v>80</v>
      </c>
      <c r="BK270" s="175" t="n">
        <f aca="false">ROUND(I270*H270,2)</f>
        <v>0</v>
      </c>
      <c r="BL270" s="10" t="s">
        <v>146</v>
      </c>
      <c r="BM270" s="10" t="s">
        <v>1487</v>
      </c>
    </row>
    <row r="271" s="182" customFormat="true" ht="12" hidden="false" customHeight="false" outlineLevel="0" collapsed="false">
      <c r="B271" s="183"/>
      <c r="D271" s="176" t="s">
        <v>207</v>
      </c>
      <c r="E271" s="184"/>
      <c r="F271" s="185" t="s">
        <v>1376</v>
      </c>
      <c r="H271" s="184"/>
      <c r="L271" s="183"/>
      <c r="M271" s="186"/>
      <c r="N271" s="187"/>
      <c r="O271" s="187"/>
      <c r="P271" s="187"/>
      <c r="Q271" s="187"/>
      <c r="R271" s="187"/>
      <c r="S271" s="187"/>
      <c r="T271" s="188"/>
      <c r="AT271" s="184" t="s">
        <v>207</v>
      </c>
      <c r="AU271" s="184" t="s">
        <v>82</v>
      </c>
      <c r="AV271" s="182" t="s">
        <v>80</v>
      </c>
      <c r="AW271" s="182" t="s">
        <v>35</v>
      </c>
      <c r="AX271" s="182" t="s">
        <v>72</v>
      </c>
      <c r="AY271" s="184" t="s">
        <v>127</v>
      </c>
    </row>
    <row r="272" s="189" customFormat="true" ht="12" hidden="false" customHeight="false" outlineLevel="0" collapsed="false">
      <c r="B272" s="190"/>
      <c r="D272" s="176" t="s">
        <v>207</v>
      </c>
      <c r="E272" s="191"/>
      <c r="F272" s="192" t="s">
        <v>1488</v>
      </c>
      <c r="H272" s="193" t="n">
        <v>12.8</v>
      </c>
      <c r="L272" s="190"/>
      <c r="M272" s="194"/>
      <c r="N272" s="195"/>
      <c r="O272" s="195"/>
      <c r="P272" s="195"/>
      <c r="Q272" s="195"/>
      <c r="R272" s="195"/>
      <c r="S272" s="195"/>
      <c r="T272" s="196"/>
      <c r="AT272" s="191" t="s">
        <v>207</v>
      </c>
      <c r="AU272" s="191" t="s">
        <v>82</v>
      </c>
      <c r="AV272" s="189" t="s">
        <v>82</v>
      </c>
      <c r="AW272" s="189" t="s">
        <v>35</v>
      </c>
      <c r="AX272" s="189" t="s">
        <v>80</v>
      </c>
      <c r="AY272" s="191" t="s">
        <v>127</v>
      </c>
    </row>
    <row r="273" s="26" customFormat="true" ht="16.5" hidden="false" customHeight="true" outlineLevel="0" collapsed="false">
      <c r="B273" s="164"/>
      <c r="C273" s="165" t="s">
        <v>461</v>
      </c>
      <c r="D273" s="165" t="s">
        <v>130</v>
      </c>
      <c r="E273" s="166" t="s">
        <v>486</v>
      </c>
      <c r="F273" s="167" t="s">
        <v>487</v>
      </c>
      <c r="G273" s="168" t="s">
        <v>205</v>
      </c>
      <c r="H273" s="169" t="n">
        <v>0.4</v>
      </c>
      <c r="I273" s="170"/>
      <c r="J273" s="170" t="n">
        <f aca="false">ROUND(I273*H273,2)</f>
        <v>0</v>
      </c>
      <c r="K273" s="167"/>
      <c r="L273" s="27"/>
      <c r="M273" s="171"/>
      <c r="N273" s="172" t="s">
        <v>43</v>
      </c>
      <c r="O273" s="173" t="n">
        <v>9.009</v>
      </c>
      <c r="P273" s="173" t="n">
        <f aca="false">O273*H273</f>
        <v>3.6036</v>
      </c>
      <c r="Q273" s="173" t="n">
        <v>0</v>
      </c>
      <c r="R273" s="173" t="n">
        <f aca="false">Q273*H273</f>
        <v>0</v>
      </c>
      <c r="S273" s="173" t="n">
        <v>1.5</v>
      </c>
      <c r="T273" s="174" t="n">
        <f aca="false">S273*H273</f>
        <v>0.6</v>
      </c>
      <c r="AR273" s="10" t="s">
        <v>146</v>
      </c>
      <c r="AT273" s="10" t="s">
        <v>130</v>
      </c>
      <c r="AU273" s="10" t="s">
        <v>82</v>
      </c>
      <c r="AY273" s="10" t="s">
        <v>127</v>
      </c>
      <c r="BE273" s="175" t="n">
        <f aca="false">IF(N273="základní",J273,0)</f>
        <v>0</v>
      </c>
      <c r="BF273" s="175" t="n">
        <f aca="false">IF(N273="snížená",J273,0)</f>
        <v>0</v>
      </c>
      <c r="BG273" s="175" t="n">
        <f aca="false">IF(N273="zákl. přenesená",J273,0)</f>
        <v>0</v>
      </c>
      <c r="BH273" s="175" t="n">
        <f aca="false">IF(N273="sníž. přenesená",J273,0)</f>
        <v>0</v>
      </c>
      <c r="BI273" s="175" t="n">
        <f aca="false">IF(N273="nulová",J273,0)</f>
        <v>0</v>
      </c>
      <c r="BJ273" s="10" t="s">
        <v>80</v>
      </c>
      <c r="BK273" s="175" t="n">
        <f aca="false">ROUND(I273*H273,2)</f>
        <v>0</v>
      </c>
      <c r="BL273" s="10" t="s">
        <v>146</v>
      </c>
      <c r="BM273" s="10" t="s">
        <v>1489</v>
      </c>
    </row>
    <row r="274" s="182" customFormat="true" ht="12" hidden="false" customHeight="false" outlineLevel="0" collapsed="false">
      <c r="B274" s="183"/>
      <c r="D274" s="176" t="s">
        <v>207</v>
      </c>
      <c r="E274" s="184"/>
      <c r="F274" s="185" t="s">
        <v>1376</v>
      </c>
      <c r="H274" s="184"/>
      <c r="L274" s="183"/>
      <c r="M274" s="186"/>
      <c r="N274" s="187"/>
      <c r="O274" s="187"/>
      <c r="P274" s="187"/>
      <c r="Q274" s="187"/>
      <c r="R274" s="187"/>
      <c r="S274" s="187"/>
      <c r="T274" s="188"/>
      <c r="AT274" s="184" t="s">
        <v>207</v>
      </c>
      <c r="AU274" s="184" t="s">
        <v>82</v>
      </c>
      <c r="AV274" s="182" t="s">
        <v>80</v>
      </c>
      <c r="AW274" s="182" t="s">
        <v>35</v>
      </c>
      <c r="AX274" s="182" t="s">
        <v>72</v>
      </c>
      <c r="AY274" s="184" t="s">
        <v>127</v>
      </c>
    </row>
    <row r="275" s="189" customFormat="true" ht="12" hidden="false" customHeight="false" outlineLevel="0" collapsed="false">
      <c r="B275" s="190"/>
      <c r="D275" s="176" t="s">
        <v>207</v>
      </c>
      <c r="E275" s="191"/>
      <c r="F275" s="192" t="s">
        <v>1081</v>
      </c>
      <c r="H275" s="193" t="n">
        <v>0.4</v>
      </c>
      <c r="L275" s="190"/>
      <c r="M275" s="194"/>
      <c r="N275" s="195"/>
      <c r="O275" s="195"/>
      <c r="P275" s="195"/>
      <c r="Q275" s="195"/>
      <c r="R275" s="195"/>
      <c r="S275" s="195"/>
      <c r="T275" s="196"/>
      <c r="AT275" s="191" t="s">
        <v>207</v>
      </c>
      <c r="AU275" s="191" t="s">
        <v>82</v>
      </c>
      <c r="AV275" s="189" t="s">
        <v>82</v>
      </c>
      <c r="AW275" s="189" t="s">
        <v>35</v>
      </c>
      <c r="AX275" s="189" t="s">
        <v>80</v>
      </c>
      <c r="AY275" s="191" t="s">
        <v>127</v>
      </c>
    </row>
    <row r="276" s="26" customFormat="true" ht="25.5" hidden="false" customHeight="true" outlineLevel="0" collapsed="false">
      <c r="B276" s="164"/>
      <c r="C276" s="165" t="s">
        <v>465</v>
      </c>
      <c r="D276" s="165" t="s">
        <v>130</v>
      </c>
      <c r="E276" s="166" t="s">
        <v>1490</v>
      </c>
      <c r="F276" s="167" t="s">
        <v>1491</v>
      </c>
      <c r="G276" s="168" t="s">
        <v>218</v>
      </c>
      <c r="H276" s="169" t="n">
        <v>80.129</v>
      </c>
      <c r="I276" s="170"/>
      <c r="J276" s="170" t="n">
        <f aca="false">ROUND(I276*H276,2)</f>
        <v>0</v>
      </c>
      <c r="K276" s="167" t="s">
        <v>134</v>
      </c>
      <c r="L276" s="27"/>
      <c r="M276" s="171"/>
      <c r="N276" s="172" t="s">
        <v>43</v>
      </c>
      <c r="O276" s="173" t="n">
        <v>3.31</v>
      </c>
      <c r="P276" s="173" t="n">
        <f aca="false">O276*H276</f>
        <v>265.22699</v>
      </c>
      <c r="Q276" s="173" t="n">
        <v>0</v>
      </c>
      <c r="R276" s="173" t="n">
        <f aca="false">Q276*H276</f>
        <v>0</v>
      </c>
      <c r="S276" s="173" t="n">
        <v>0</v>
      </c>
      <c r="T276" s="174" t="n">
        <f aca="false">S276*H276</f>
        <v>0</v>
      </c>
      <c r="AR276" s="10" t="s">
        <v>146</v>
      </c>
      <c r="AT276" s="10" t="s">
        <v>130</v>
      </c>
      <c r="AU276" s="10" t="s">
        <v>82</v>
      </c>
      <c r="AY276" s="10" t="s">
        <v>127</v>
      </c>
      <c r="BE276" s="175" t="n">
        <f aca="false">IF(N276="základní",J276,0)</f>
        <v>0</v>
      </c>
      <c r="BF276" s="175" t="n">
        <f aca="false">IF(N276="snížená",J276,0)</f>
        <v>0</v>
      </c>
      <c r="BG276" s="175" t="n">
        <f aca="false">IF(N276="zákl. přenesená",J276,0)</f>
        <v>0</v>
      </c>
      <c r="BH276" s="175" t="n">
        <f aca="false">IF(N276="sníž. přenesená",J276,0)</f>
        <v>0</v>
      </c>
      <c r="BI276" s="175" t="n">
        <f aca="false">IF(N276="nulová",J276,0)</f>
        <v>0</v>
      </c>
      <c r="BJ276" s="10" t="s">
        <v>80</v>
      </c>
      <c r="BK276" s="175" t="n">
        <f aca="false">ROUND(I276*H276,2)</f>
        <v>0</v>
      </c>
      <c r="BL276" s="10" t="s">
        <v>146</v>
      </c>
      <c r="BM276" s="10" t="s">
        <v>1492</v>
      </c>
    </row>
    <row r="277" s="26" customFormat="true" ht="25.5" hidden="false" customHeight="true" outlineLevel="0" collapsed="false">
      <c r="B277" s="164"/>
      <c r="C277" s="165" t="s">
        <v>469</v>
      </c>
      <c r="D277" s="165" t="s">
        <v>130</v>
      </c>
      <c r="E277" s="166" t="s">
        <v>495</v>
      </c>
      <c r="F277" s="167" t="s">
        <v>496</v>
      </c>
      <c r="G277" s="168" t="s">
        <v>218</v>
      </c>
      <c r="H277" s="169" t="n">
        <v>80.129</v>
      </c>
      <c r="I277" s="170"/>
      <c r="J277" s="170" t="n">
        <f aca="false">ROUND(I277*H277,2)</f>
        <v>0</v>
      </c>
      <c r="K277" s="167" t="s">
        <v>134</v>
      </c>
      <c r="L277" s="27"/>
      <c r="M277" s="171"/>
      <c r="N277" s="172" t="s">
        <v>43</v>
      </c>
      <c r="O277" s="173" t="n">
        <v>0.125</v>
      </c>
      <c r="P277" s="173" t="n">
        <f aca="false">O277*H277</f>
        <v>10.016125</v>
      </c>
      <c r="Q277" s="173" t="n">
        <v>0</v>
      </c>
      <c r="R277" s="173" t="n">
        <f aca="false">Q277*H277</f>
        <v>0</v>
      </c>
      <c r="S277" s="173" t="n">
        <v>0</v>
      </c>
      <c r="T277" s="174" t="n">
        <f aca="false">S277*H277</f>
        <v>0</v>
      </c>
      <c r="AR277" s="10" t="s">
        <v>146</v>
      </c>
      <c r="AT277" s="10" t="s">
        <v>130</v>
      </c>
      <c r="AU277" s="10" t="s">
        <v>82</v>
      </c>
      <c r="AY277" s="10" t="s">
        <v>127</v>
      </c>
      <c r="BE277" s="175" t="n">
        <f aca="false">IF(N277="základní",J277,0)</f>
        <v>0</v>
      </c>
      <c r="BF277" s="175" t="n">
        <f aca="false">IF(N277="snížená",J277,0)</f>
        <v>0</v>
      </c>
      <c r="BG277" s="175" t="n">
        <f aca="false">IF(N277="zákl. přenesená",J277,0)</f>
        <v>0</v>
      </c>
      <c r="BH277" s="175" t="n">
        <f aca="false">IF(N277="sníž. přenesená",J277,0)</f>
        <v>0</v>
      </c>
      <c r="BI277" s="175" t="n">
        <f aca="false">IF(N277="nulová",J277,0)</f>
        <v>0</v>
      </c>
      <c r="BJ277" s="10" t="s">
        <v>80</v>
      </c>
      <c r="BK277" s="175" t="n">
        <f aca="false">ROUND(I277*H277,2)</f>
        <v>0</v>
      </c>
      <c r="BL277" s="10" t="s">
        <v>146</v>
      </c>
      <c r="BM277" s="10" t="s">
        <v>1493</v>
      </c>
    </row>
    <row r="278" s="26" customFormat="true" ht="25.5" hidden="false" customHeight="true" outlineLevel="0" collapsed="false">
      <c r="B278" s="164"/>
      <c r="C278" s="165" t="s">
        <v>473</v>
      </c>
      <c r="D278" s="165" t="s">
        <v>130</v>
      </c>
      <c r="E278" s="166" t="s">
        <v>499</v>
      </c>
      <c r="F278" s="167" t="s">
        <v>500</v>
      </c>
      <c r="G278" s="168" t="s">
        <v>218</v>
      </c>
      <c r="H278" s="169" t="n">
        <v>1522.451</v>
      </c>
      <c r="I278" s="170"/>
      <c r="J278" s="170" t="n">
        <f aca="false">ROUND(I278*H278,2)</f>
        <v>0</v>
      </c>
      <c r="K278" s="167" t="s">
        <v>134</v>
      </c>
      <c r="L278" s="27"/>
      <c r="M278" s="171"/>
      <c r="N278" s="172" t="s">
        <v>43</v>
      </c>
      <c r="O278" s="173" t="n">
        <v>0.006</v>
      </c>
      <c r="P278" s="173" t="n">
        <f aca="false">O278*H278</f>
        <v>9.134706</v>
      </c>
      <c r="Q278" s="173" t="n">
        <v>0</v>
      </c>
      <c r="R278" s="173" t="n">
        <f aca="false">Q278*H278</f>
        <v>0</v>
      </c>
      <c r="S278" s="173" t="n">
        <v>0</v>
      </c>
      <c r="T278" s="174" t="n">
        <f aca="false">S278*H278</f>
        <v>0</v>
      </c>
      <c r="AR278" s="10" t="s">
        <v>146</v>
      </c>
      <c r="AT278" s="10" t="s">
        <v>130</v>
      </c>
      <c r="AU278" s="10" t="s">
        <v>82</v>
      </c>
      <c r="AY278" s="10" t="s">
        <v>127</v>
      </c>
      <c r="BE278" s="175" t="n">
        <f aca="false">IF(N278="základní",J278,0)</f>
        <v>0</v>
      </c>
      <c r="BF278" s="175" t="n">
        <f aca="false">IF(N278="snížená",J278,0)</f>
        <v>0</v>
      </c>
      <c r="BG278" s="175" t="n">
        <f aca="false">IF(N278="zákl. přenesená",J278,0)</f>
        <v>0</v>
      </c>
      <c r="BH278" s="175" t="n">
        <f aca="false">IF(N278="sníž. přenesená",J278,0)</f>
        <v>0</v>
      </c>
      <c r="BI278" s="175" t="n">
        <f aca="false">IF(N278="nulová",J278,0)</f>
        <v>0</v>
      </c>
      <c r="BJ278" s="10" t="s">
        <v>80</v>
      </c>
      <c r="BK278" s="175" t="n">
        <f aca="false">ROUND(I278*H278,2)</f>
        <v>0</v>
      </c>
      <c r="BL278" s="10" t="s">
        <v>146</v>
      </c>
      <c r="BM278" s="10" t="s">
        <v>1494</v>
      </c>
    </row>
    <row r="279" s="189" customFormat="true" ht="12" hidden="false" customHeight="false" outlineLevel="0" collapsed="false">
      <c r="B279" s="190"/>
      <c r="D279" s="176" t="s">
        <v>207</v>
      </c>
      <c r="E279" s="191"/>
      <c r="F279" s="192" t="s">
        <v>1495</v>
      </c>
      <c r="H279" s="193" t="n">
        <v>1522.451</v>
      </c>
      <c r="L279" s="190"/>
      <c r="M279" s="194"/>
      <c r="N279" s="195"/>
      <c r="O279" s="195"/>
      <c r="P279" s="195"/>
      <c r="Q279" s="195"/>
      <c r="R279" s="195"/>
      <c r="S279" s="195"/>
      <c r="T279" s="196"/>
      <c r="AT279" s="191" t="s">
        <v>207</v>
      </c>
      <c r="AU279" s="191" t="s">
        <v>82</v>
      </c>
      <c r="AV279" s="189" t="s">
        <v>82</v>
      </c>
      <c r="AW279" s="189" t="s">
        <v>35</v>
      </c>
      <c r="AX279" s="189" t="s">
        <v>80</v>
      </c>
      <c r="AY279" s="191" t="s">
        <v>127</v>
      </c>
    </row>
    <row r="280" s="26" customFormat="true" ht="16.5" hidden="false" customHeight="true" outlineLevel="0" collapsed="false">
      <c r="B280" s="164"/>
      <c r="C280" s="165" t="s">
        <v>480</v>
      </c>
      <c r="D280" s="165" t="s">
        <v>130</v>
      </c>
      <c r="E280" s="166" t="s">
        <v>504</v>
      </c>
      <c r="F280" s="167" t="s">
        <v>505</v>
      </c>
      <c r="G280" s="168" t="s">
        <v>218</v>
      </c>
      <c r="H280" s="169" t="n">
        <v>32.885</v>
      </c>
      <c r="I280" s="170"/>
      <c r="J280" s="170" t="n">
        <f aca="false">ROUND(I280*H280,2)</f>
        <v>0</v>
      </c>
      <c r="K280" s="167"/>
      <c r="L280" s="27"/>
      <c r="M280" s="171"/>
      <c r="N280" s="172" t="s">
        <v>43</v>
      </c>
      <c r="O280" s="173" t="n">
        <v>0</v>
      </c>
      <c r="P280" s="173" t="n">
        <f aca="false">O280*H280</f>
        <v>0</v>
      </c>
      <c r="Q280" s="173" t="n">
        <v>0</v>
      </c>
      <c r="R280" s="173" t="n">
        <f aca="false">Q280*H280</f>
        <v>0</v>
      </c>
      <c r="S280" s="173" t="n">
        <v>0</v>
      </c>
      <c r="T280" s="174" t="n">
        <f aca="false">S280*H280</f>
        <v>0</v>
      </c>
      <c r="AR280" s="10" t="s">
        <v>146</v>
      </c>
      <c r="AT280" s="10" t="s">
        <v>130</v>
      </c>
      <c r="AU280" s="10" t="s">
        <v>82</v>
      </c>
      <c r="AY280" s="10" t="s">
        <v>127</v>
      </c>
      <c r="BE280" s="175" t="n">
        <f aca="false">IF(N280="základní",J280,0)</f>
        <v>0</v>
      </c>
      <c r="BF280" s="175" t="n">
        <f aca="false">IF(N280="snížená",J280,0)</f>
        <v>0</v>
      </c>
      <c r="BG280" s="175" t="n">
        <f aca="false">IF(N280="zákl. přenesená",J280,0)</f>
        <v>0</v>
      </c>
      <c r="BH280" s="175" t="n">
        <f aca="false">IF(N280="sníž. přenesená",J280,0)</f>
        <v>0</v>
      </c>
      <c r="BI280" s="175" t="n">
        <f aca="false">IF(N280="nulová",J280,0)</f>
        <v>0</v>
      </c>
      <c r="BJ280" s="10" t="s">
        <v>80</v>
      </c>
      <c r="BK280" s="175" t="n">
        <f aca="false">ROUND(I280*H280,2)</f>
        <v>0</v>
      </c>
      <c r="BL280" s="10" t="s">
        <v>146</v>
      </c>
      <c r="BM280" s="10" t="s">
        <v>1496</v>
      </c>
    </row>
    <row r="281" s="189" customFormat="true" ht="12" hidden="false" customHeight="false" outlineLevel="0" collapsed="false">
      <c r="B281" s="190"/>
      <c r="D281" s="176" t="s">
        <v>207</v>
      </c>
      <c r="E281" s="191"/>
      <c r="F281" s="192" t="s">
        <v>1497</v>
      </c>
      <c r="H281" s="193" t="n">
        <v>32.885</v>
      </c>
      <c r="L281" s="190"/>
      <c r="M281" s="194"/>
      <c r="N281" s="195"/>
      <c r="O281" s="195"/>
      <c r="P281" s="195"/>
      <c r="Q281" s="195"/>
      <c r="R281" s="195"/>
      <c r="S281" s="195"/>
      <c r="T281" s="196"/>
      <c r="AT281" s="191" t="s">
        <v>207</v>
      </c>
      <c r="AU281" s="191" t="s">
        <v>82</v>
      </c>
      <c r="AV281" s="189" t="s">
        <v>82</v>
      </c>
      <c r="AW281" s="189" t="s">
        <v>35</v>
      </c>
      <c r="AX281" s="189" t="s">
        <v>80</v>
      </c>
      <c r="AY281" s="191" t="s">
        <v>127</v>
      </c>
    </row>
    <row r="282" s="26" customFormat="true" ht="25.5" hidden="false" customHeight="true" outlineLevel="0" collapsed="false">
      <c r="B282" s="164"/>
      <c r="C282" s="165" t="s">
        <v>485</v>
      </c>
      <c r="D282" s="165" t="s">
        <v>130</v>
      </c>
      <c r="E282" s="166" t="s">
        <v>509</v>
      </c>
      <c r="F282" s="167" t="s">
        <v>510</v>
      </c>
      <c r="G282" s="168" t="s">
        <v>218</v>
      </c>
      <c r="H282" s="169" t="n">
        <v>14.094</v>
      </c>
      <c r="I282" s="170"/>
      <c r="J282" s="170" t="n">
        <f aca="false">ROUND(I282*H282,2)</f>
        <v>0</v>
      </c>
      <c r="K282" s="167"/>
      <c r="L282" s="27"/>
      <c r="M282" s="171"/>
      <c r="N282" s="172" t="s">
        <v>43</v>
      </c>
      <c r="O282" s="173" t="n">
        <v>0</v>
      </c>
      <c r="P282" s="173" t="n">
        <f aca="false">O282*H282</f>
        <v>0</v>
      </c>
      <c r="Q282" s="173" t="n">
        <v>0</v>
      </c>
      <c r="R282" s="173" t="n">
        <f aca="false">Q282*H282</f>
        <v>0</v>
      </c>
      <c r="S282" s="173" t="n">
        <v>0</v>
      </c>
      <c r="T282" s="174" t="n">
        <f aca="false">S282*H282</f>
        <v>0</v>
      </c>
      <c r="AR282" s="10" t="s">
        <v>146</v>
      </c>
      <c r="AT282" s="10" t="s">
        <v>130</v>
      </c>
      <c r="AU282" s="10" t="s">
        <v>82</v>
      </c>
      <c r="AY282" s="10" t="s">
        <v>127</v>
      </c>
      <c r="BE282" s="175" t="n">
        <f aca="false">IF(N282="základní",J282,0)</f>
        <v>0</v>
      </c>
      <c r="BF282" s="175" t="n">
        <f aca="false">IF(N282="snížená",J282,0)</f>
        <v>0</v>
      </c>
      <c r="BG282" s="175" t="n">
        <f aca="false">IF(N282="zákl. přenesená",J282,0)</f>
        <v>0</v>
      </c>
      <c r="BH282" s="175" t="n">
        <f aca="false">IF(N282="sníž. přenesená",J282,0)</f>
        <v>0</v>
      </c>
      <c r="BI282" s="175" t="n">
        <f aca="false">IF(N282="nulová",J282,0)</f>
        <v>0</v>
      </c>
      <c r="BJ282" s="10" t="s">
        <v>80</v>
      </c>
      <c r="BK282" s="175" t="n">
        <f aca="false">ROUND(I282*H282,2)</f>
        <v>0</v>
      </c>
      <c r="BL282" s="10" t="s">
        <v>146</v>
      </c>
      <c r="BM282" s="10" t="s">
        <v>1498</v>
      </c>
    </row>
    <row r="283" s="26" customFormat="true" ht="16.5" hidden="false" customHeight="true" outlineLevel="0" collapsed="false">
      <c r="B283" s="164"/>
      <c r="C283" s="165" t="s">
        <v>490</v>
      </c>
      <c r="D283" s="165" t="s">
        <v>130</v>
      </c>
      <c r="E283" s="166" t="s">
        <v>513</v>
      </c>
      <c r="F283" s="167" t="s">
        <v>514</v>
      </c>
      <c r="G283" s="168" t="s">
        <v>218</v>
      </c>
      <c r="H283" s="169" t="n">
        <v>33.15</v>
      </c>
      <c r="I283" s="170"/>
      <c r="J283" s="170" t="n">
        <f aca="false">ROUND(I283*H283,2)</f>
        <v>0</v>
      </c>
      <c r="K283" s="167" t="s">
        <v>134</v>
      </c>
      <c r="L283" s="27"/>
      <c r="M283" s="171"/>
      <c r="N283" s="172" t="s">
        <v>43</v>
      </c>
      <c r="O283" s="173" t="n">
        <v>0</v>
      </c>
      <c r="P283" s="173" t="n">
        <f aca="false">O283*H283</f>
        <v>0</v>
      </c>
      <c r="Q283" s="173" t="n">
        <v>0</v>
      </c>
      <c r="R283" s="173" t="n">
        <f aca="false">Q283*H283</f>
        <v>0</v>
      </c>
      <c r="S283" s="173" t="n">
        <v>0</v>
      </c>
      <c r="T283" s="174" t="n">
        <f aca="false">S283*H283</f>
        <v>0</v>
      </c>
      <c r="AR283" s="10" t="s">
        <v>146</v>
      </c>
      <c r="AT283" s="10" t="s">
        <v>130</v>
      </c>
      <c r="AU283" s="10" t="s">
        <v>82</v>
      </c>
      <c r="AY283" s="10" t="s">
        <v>127</v>
      </c>
      <c r="BE283" s="175" t="n">
        <f aca="false">IF(N283="základní",J283,0)</f>
        <v>0</v>
      </c>
      <c r="BF283" s="175" t="n">
        <f aca="false">IF(N283="snížená",J283,0)</f>
        <v>0</v>
      </c>
      <c r="BG283" s="175" t="n">
        <f aca="false">IF(N283="zákl. přenesená",J283,0)</f>
        <v>0</v>
      </c>
      <c r="BH283" s="175" t="n">
        <f aca="false">IF(N283="sníž. přenesená",J283,0)</f>
        <v>0</v>
      </c>
      <c r="BI283" s="175" t="n">
        <f aca="false">IF(N283="nulová",J283,0)</f>
        <v>0</v>
      </c>
      <c r="BJ283" s="10" t="s">
        <v>80</v>
      </c>
      <c r="BK283" s="175" t="n">
        <f aca="false">ROUND(I283*H283,2)</f>
        <v>0</v>
      </c>
      <c r="BL283" s="10" t="s">
        <v>146</v>
      </c>
      <c r="BM283" s="10" t="s">
        <v>1499</v>
      </c>
    </row>
    <row r="284" s="151" customFormat="true" ht="29.85" hidden="false" customHeight="true" outlineLevel="0" collapsed="false">
      <c r="B284" s="152"/>
      <c r="D284" s="153" t="s">
        <v>71</v>
      </c>
      <c r="E284" s="162" t="s">
        <v>520</v>
      </c>
      <c r="F284" s="162" t="s">
        <v>521</v>
      </c>
      <c r="J284" s="163" t="n">
        <f aca="false">BK284</f>
        <v>0</v>
      </c>
      <c r="L284" s="152"/>
      <c r="M284" s="156"/>
      <c r="N284" s="157"/>
      <c r="O284" s="157"/>
      <c r="P284" s="158" t="n">
        <f aca="false">P285</f>
        <v>85.867306</v>
      </c>
      <c r="Q284" s="157"/>
      <c r="R284" s="158" t="n">
        <f aca="false">R285</f>
        <v>0</v>
      </c>
      <c r="S284" s="157"/>
      <c r="T284" s="159" t="n">
        <f aca="false">T285</f>
        <v>0</v>
      </c>
      <c r="AR284" s="153" t="s">
        <v>80</v>
      </c>
      <c r="AT284" s="160" t="s">
        <v>71</v>
      </c>
      <c r="AU284" s="160" t="s">
        <v>80</v>
      </c>
      <c r="AY284" s="153" t="s">
        <v>127</v>
      </c>
      <c r="BK284" s="161" t="n">
        <f aca="false">BK285</f>
        <v>0</v>
      </c>
    </row>
    <row r="285" s="26" customFormat="true" ht="16.5" hidden="false" customHeight="true" outlineLevel="0" collapsed="false">
      <c r="B285" s="164"/>
      <c r="C285" s="165" t="s">
        <v>494</v>
      </c>
      <c r="D285" s="165" t="s">
        <v>130</v>
      </c>
      <c r="E285" s="166" t="s">
        <v>523</v>
      </c>
      <c r="F285" s="167" t="s">
        <v>524</v>
      </c>
      <c r="G285" s="168" t="s">
        <v>218</v>
      </c>
      <c r="H285" s="169" t="n">
        <v>30.821</v>
      </c>
      <c r="I285" s="170"/>
      <c r="J285" s="170" t="n">
        <f aca="false">ROUND(I285*H285,2)</f>
        <v>0</v>
      </c>
      <c r="K285" s="167" t="s">
        <v>134</v>
      </c>
      <c r="L285" s="27"/>
      <c r="M285" s="171"/>
      <c r="N285" s="172" t="s">
        <v>43</v>
      </c>
      <c r="O285" s="173" t="n">
        <v>2.786</v>
      </c>
      <c r="P285" s="173" t="n">
        <f aca="false">O285*H285</f>
        <v>85.867306</v>
      </c>
      <c r="Q285" s="173" t="n">
        <v>0</v>
      </c>
      <c r="R285" s="173" t="n">
        <f aca="false">Q285*H285</f>
        <v>0</v>
      </c>
      <c r="S285" s="173" t="n">
        <v>0</v>
      </c>
      <c r="T285" s="174" t="n">
        <f aca="false">S285*H285</f>
        <v>0</v>
      </c>
      <c r="AR285" s="10" t="s">
        <v>146</v>
      </c>
      <c r="AT285" s="10" t="s">
        <v>130</v>
      </c>
      <c r="AU285" s="10" t="s">
        <v>82</v>
      </c>
      <c r="AY285" s="10" t="s">
        <v>127</v>
      </c>
      <c r="BE285" s="175" t="n">
        <f aca="false">IF(N285="základní",J285,0)</f>
        <v>0</v>
      </c>
      <c r="BF285" s="175" t="n">
        <f aca="false">IF(N285="snížená",J285,0)</f>
        <v>0</v>
      </c>
      <c r="BG285" s="175" t="n">
        <f aca="false">IF(N285="zákl. přenesená",J285,0)</f>
        <v>0</v>
      </c>
      <c r="BH285" s="175" t="n">
        <f aca="false">IF(N285="sníž. přenesená",J285,0)</f>
        <v>0</v>
      </c>
      <c r="BI285" s="175" t="n">
        <f aca="false">IF(N285="nulová",J285,0)</f>
        <v>0</v>
      </c>
      <c r="BJ285" s="10" t="s">
        <v>80</v>
      </c>
      <c r="BK285" s="175" t="n">
        <f aca="false">ROUND(I285*H285,2)</f>
        <v>0</v>
      </c>
      <c r="BL285" s="10" t="s">
        <v>146</v>
      </c>
      <c r="BM285" s="10" t="s">
        <v>1500</v>
      </c>
    </row>
    <row r="286" s="151" customFormat="true" ht="37.35" hidden="false" customHeight="true" outlineLevel="0" collapsed="false">
      <c r="B286" s="152"/>
      <c r="D286" s="153" t="s">
        <v>71</v>
      </c>
      <c r="E286" s="154" t="s">
        <v>526</v>
      </c>
      <c r="F286" s="154" t="s">
        <v>527</v>
      </c>
      <c r="J286" s="155" t="n">
        <f aca="false">BK286</f>
        <v>0</v>
      </c>
      <c r="L286" s="152"/>
      <c r="M286" s="156"/>
      <c r="N286" s="157"/>
      <c r="O286" s="157"/>
      <c r="P286" s="158" t="n">
        <f aca="false">P287+P289+P506+P666+P679+P711+P730</f>
        <v>1809.256152</v>
      </c>
      <c r="Q286" s="157"/>
      <c r="R286" s="158" t="n">
        <f aca="false">R287+R289+R506+R666+R679+R711+R730</f>
        <v>28.94110906</v>
      </c>
      <c r="S286" s="157"/>
      <c r="T286" s="159" t="n">
        <f aca="false">T287+T289+T506+T666+T679+T711+T730</f>
        <v>23.16374</v>
      </c>
      <c r="AR286" s="153" t="s">
        <v>82</v>
      </c>
      <c r="AT286" s="160" t="s">
        <v>71</v>
      </c>
      <c r="AU286" s="160" t="s">
        <v>72</v>
      </c>
      <c r="AY286" s="153" t="s">
        <v>127</v>
      </c>
      <c r="BK286" s="161" t="n">
        <f aca="false">BK287+BK289+BK506+BK666+BK679+BK711+BK730</f>
        <v>0</v>
      </c>
    </row>
    <row r="287" s="151" customFormat="true" ht="19.95" hidden="false" customHeight="true" outlineLevel="0" collapsed="false">
      <c r="B287" s="152"/>
      <c r="D287" s="153" t="s">
        <v>71</v>
      </c>
      <c r="E287" s="162" t="s">
        <v>584</v>
      </c>
      <c r="F287" s="162" t="s">
        <v>585</v>
      </c>
      <c r="J287" s="163" t="n">
        <f aca="false">BK287</f>
        <v>0</v>
      </c>
      <c r="L287" s="152"/>
      <c r="M287" s="156"/>
      <c r="N287" s="157"/>
      <c r="O287" s="157"/>
      <c r="P287" s="158" t="n">
        <f aca="false">P288</f>
        <v>0</v>
      </c>
      <c r="Q287" s="157"/>
      <c r="R287" s="158" t="n">
        <f aca="false">R288</f>
        <v>0</v>
      </c>
      <c r="S287" s="157"/>
      <c r="T287" s="159" t="n">
        <f aca="false">T288</f>
        <v>0</v>
      </c>
      <c r="AR287" s="153" t="s">
        <v>82</v>
      </c>
      <c r="AT287" s="160" t="s">
        <v>71</v>
      </c>
      <c r="AU287" s="160" t="s">
        <v>80</v>
      </c>
      <c r="AY287" s="153" t="s">
        <v>127</v>
      </c>
      <c r="BK287" s="161" t="n">
        <f aca="false">BK288</f>
        <v>0</v>
      </c>
    </row>
    <row r="288" s="26" customFormat="true" ht="16.5" hidden="false" customHeight="true" outlineLevel="0" collapsed="false">
      <c r="B288" s="164"/>
      <c r="C288" s="165" t="s">
        <v>498</v>
      </c>
      <c r="D288" s="165" t="s">
        <v>130</v>
      </c>
      <c r="E288" s="166" t="s">
        <v>591</v>
      </c>
      <c r="F288" s="167" t="s">
        <v>592</v>
      </c>
      <c r="G288" s="168" t="s">
        <v>133</v>
      </c>
      <c r="H288" s="169" t="n">
        <v>1</v>
      </c>
      <c r="I288" s="170"/>
      <c r="J288" s="170" t="n">
        <f aca="false">ROUND(I288*H288,2)</f>
        <v>0</v>
      </c>
      <c r="K288" s="167"/>
      <c r="L288" s="27"/>
      <c r="M288" s="171"/>
      <c r="N288" s="172" t="s">
        <v>43</v>
      </c>
      <c r="O288" s="173" t="n">
        <v>0</v>
      </c>
      <c r="P288" s="173" t="n">
        <f aca="false">O288*H288</f>
        <v>0</v>
      </c>
      <c r="Q288" s="173" t="n">
        <v>0</v>
      </c>
      <c r="R288" s="173" t="n">
        <f aca="false">Q288*H288</f>
        <v>0</v>
      </c>
      <c r="S288" s="173" t="n">
        <v>0</v>
      </c>
      <c r="T288" s="174" t="n">
        <f aca="false">S288*H288</f>
        <v>0</v>
      </c>
      <c r="AR288" s="10" t="s">
        <v>282</v>
      </c>
      <c r="AT288" s="10" t="s">
        <v>130</v>
      </c>
      <c r="AU288" s="10" t="s">
        <v>82</v>
      </c>
      <c r="AY288" s="10" t="s">
        <v>127</v>
      </c>
      <c r="BE288" s="175" t="n">
        <f aca="false">IF(N288="základní",J288,0)</f>
        <v>0</v>
      </c>
      <c r="BF288" s="175" t="n">
        <f aca="false">IF(N288="snížená",J288,0)</f>
        <v>0</v>
      </c>
      <c r="BG288" s="175" t="n">
        <f aca="false">IF(N288="zákl. přenesená",J288,0)</f>
        <v>0</v>
      </c>
      <c r="BH288" s="175" t="n">
        <f aca="false">IF(N288="sníž. přenesená",J288,0)</f>
        <v>0</v>
      </c>
      <c r="BI288" s="175" t="n">
        <f aca="false">IF(N288="nulová",J288,0)</f>
        <v>0</v>
      </c>
      <c r="BJ288" s="10" t="s">
        <v>80</v>
      </c>
      <c r="BK288" s="175" t="n">
        <f aca="false">ROUND(I288*H288,2)</f>
        <v>0</v>
      </c>
      <c r="BL288" s="10" t="s">
        <v>282</v>
      </c>
      <c r="BM288" s="10" t="s">
        <v>1501</v>
      </c>
    </row>
    <row r="289" s="151" customFormat="true" ht="29.85" hidden="false" customHeight="true" outlineLevel="0" collapsed="false">
      <c r="B289" s="152"/>
      <c r="D289" s="153" t="s">
        <v>71</v>
      </c>
      <c r="E289" s="162" t="s">
        <v>594</v>
      </c>
      <c r="F289" s="162" t="s">
        <v>595</v>
      </c>
      <c r="J289" s="163" t="n">
        <f aca="false">BK289</f>
        <v>0</v>
      </c>
      <c r="L289" s="152"/>
      <c r="M289" s="156"/>
      <c r="N289" s="157"/>
      <c r="O289" s="157"/>
      <c r="P289" s="158" t="n">
        <f aca="false">SUM(P290:P505)</f>
        <v>643.477792</v>
      </c>
      <c r="Q289" s="157"/>
      <c r="R289" s="158" t="n">
        <f aca="false">SUM(R290:R505)</f>
        <v>10.37387406</v>
      </c>
      <c r="S289" s="157"/>
      <c r="T289" s="159" t="n">
        <f aca="false">SUM(T290:T505)</f>
        <v>8.79048</v>
      </c>
      <c r="AR289" s="153" t="s">
        <v>82</v>
      </c>
      <c r="AT289" s="160" t="s">
        <v>71</v>
      </c>
      <c r="AU289" s="160" t="s">
        <v>80</v>
      </c>
      <c r="AY289" s="153" t="s">
        <v>127</v>
      </c>
      <c r="BK289" s="161" t="n">
        <f aca="false">SUM(BK290:BK505)</f>
        <v>0</v>
      </c>
    </row>
    <row r="290" s="26" customFormat="true" ht="16.5" hidden="false" customHeight="true" outlineLevel="0" collapsed="false">
      <c r="B290" s="164"/>
      <c r="C290" s="165" t="s">
        <v>503</v>
      </c>
      <c r="D290" s="165" t="s">
        <v>130</v>
      </c>
      <c r="E290" s="166" t="s">
        <v>597</v>
      </c>
      <c r="F290" s="167" t="s">
        <v>598</v>
      </c>
      <c r="G290" s="168" t="s">
        <v>205</v>
      </c>
      <c r="H290" s="169" t="n">
        <v>4.62</v>
      </c>
      <c r="I290" s="170"/>
      <c r="J290" s="170" t="n">
        <f aca="false">ROUND(I290*H290,2)</f>
        <v>0</v>
      </c>
      <c r="K290" s="167" t="s">
        <v>134</v>
      </c>
      <c r="L290" s="27"/>
      <c r="M290" s="171"/>
      <c r="N290" s="172" t="s">
        <v>43</v>
      </c>
      <c r="O290" s="173" t="n">
        <v>3.4</v>
      </c>
      <c r="P290" s="173" t="n">
        <f aca="false">O290*H290</f>
        <v>15.708</v>
      </c>
      <c r="Q290" s="173" t="n">
        <v>0</v>
      </c>
      <c r="R290" s="173" t="n">
        <f aca="false">Q290*H290</f>
        <v>0</v>
      </c>
      <c r="S290" s="173" t="n">
        <v>0</v>
      </c>
      <c r="T290" s="174" t="n">
        <f aca="false">S290*H290</f>
        <v>0</v>
      </c>
      <c r="AR290" s="10" t="s">
        <v>282</v>
      </c>
      <c r="AT290" s="10" t="s">
        <v>130</v>
      </c>
      <c r="AU290" s="10" t="s">
        <v>82</v>
      </c>
      <c r="AY290" s="10" t="s">
        <v>127</v>
      </c>
      <c r="BE290" s="175" t="n">
        <f aca="false">IF(N290="základní",J290,0)</f>
        <v>0</v>
      </c>
      <c r="BF290" s="175" t="n">
        <f aca="false">IF(N290="snížená",J290,0)</f>
        <v>0</v>
      </c>
      <c r="BG290" s="175" t="n">
        <f aca="false">IF(N290="zákl. přenesená",J290,0)</f>
        <v>0</v>
      </c>
      <c r="BH290" s="175" t="n">
        <f aca="false">IF(N290="sníž. přenesená",J290,0)</f>
        <v>0</v>
      </c>
      <c r="BI290" s="175" t="n">
        <f aca="false">IF(N290="nulová",J290,0)</f>
        <v>0</v>
      </c>
      <c r="BJ290" s="10" t="s">
        <v>80</v>
      </c>
      <c r="BK290" s="175" t="n">
        <f aca="false">ROUND(I290*H290,2)</f>
        <v>0</v>
      </c>
      <c r="BL290" s="10" t="s">
        <v>282</v>
      </c>
      <c r="BM290" s="10" t="s">
        <v>1502</v>
      </c>
    </row>
    <row r="291" s="189" customFormat="true" ht="12" hidden="false" customHeight="false" outlineLevel="0" collapsed="false">
      <c r="B291" s="190"/>
      <c r="D291" s="176" t="s">
        <v>207</v>
      </c>
      <c r="E291" s="191"/>
      <c r="F291" s="192" t="s">
        <v>1503</v>
      </c>
      <c r="H291" s="193" t="n">
        <v>4.62</v>
      </c>
      <c r="L291" s="190"/>
      <c r="M291" s="194"/>
      <c r="N291" s="195"/>
      <c r="O291" s="195"/>
      <c r="P291" s="195"/>
      <c r="Q291" s="195"/>
      <c r="R291" s="195"/>
      <c r="S291" s="195"/>
      <c r="T291" s="196"/>
      <c r="AT291" s="191" t="s">
        <v>207</v>
      </c>
      <c r="AU291" s="191" t="s">
        <v>82</v>
      </c>
      <c r="AV291" s="189" t="s">
        <v>82</v>
      </c>
      <c r="AW291" s="189" t="s">
        <v>35</v>
      </c>
      <c r="AX291" s="189" t="s">
        <v>80</v>
      </c>
      <c r="AY291" s="191" t="s">
        <v>127</v>
      </c>
    </row>
    <row r="292" s="26" customFormat="true" ht="16.5" hidden="false" customHeight="true" outlineLevel="0" collapsed="false">
      <c r="B292" s="164"/>
      <c r="C292" s="165" t="s">
        <v>508</v>
      </c>
      <c r="D292" s="165" t="s">
        <v>130</v>
      </c>
      <c r="E292" s="166" t="s">
        <v>602</v>
      </c>
      <c r="F292" s="167" t="s">
        <v>603</v>
      </c>
      <c r="G292" s="168" t="s">
        <v>257</v>
      </c>
      <c r="H292" s="169" t="n">
        <v>115</v>
      </c>
      <c r="I292" s="170"/>
      <c r="J292" s="170" t="n">
        <f aca="false">ROUND(I292*H292,2)</f>
        <v>0</v>
      </c>
      <c r="K292" s="167" t="s">
        <v>134</v>
      </c>
      <c r="L292" s="27"/>
      <c r="M292" s="171"/>
      <c r="N292" s="172" t="s">
        <v>43</v>
      </c>
      <c r="O292" s="173" t="n">
        <v>0.16</v>
      </c>
      <c r="P292" s="173" t="n">
        <f aca="false">O292*H292</f>
        <v>18.4</v>
      </c>
      <c r="Q292" s="173" t="n">
        <v>0</v>
      </c>
      <c r="R292" s="173" t="n">
        <f aca="false">Q292*H292</f>
        <v>0</v>
      </c>
      <c r="S292" s="173" t="n">
        <v>0.015</v>
      </c>
      <c r="T292" s="174" t="n">
        <f aca="false">S292*H292</f>
        <v>1.725</v>
      </c>
      <c r="AR292" s="10" t="s">
        <v>282</v>
      </c>
      <c r="AT292" s="10" t="s">
        <v>130</v>
      </c>
      <c r="AU292" s="10" t="s">
        <v>82</v>
      </c>
      <c r="AY292" s="10" t="s">
        <v>127</v>
      </c>
      <c r="BE292" s="175" t="n">
        <f aca="false">IF(N292="základní",J292,0)</f>
        <v>0</v>
      </c>
      <c r="BF292" s="175" t="n">
        <f aca="false">IF(N292="snížená",J292,0)</f>
        <v>0</v>
      </c>
      <c r="BG292" s="175" t="n">
        <f aca="false">IF(N292="zákl. přenesená",J292,0)</f>
        <v>0</v>
      </c>
      <c r="BH292" s="175" t="n">
        <f aca="false">IF(N292="sníž. přenesená",J292,0)</f>
        <v>0</v>
      </c>
      <c r="BI292" s="175" t="n">
        <f aca="false">IF(N292="nulová",J292,0)</f>
        <v>0</v>
      </c>
      <c r="BJ292" s="10" t="s">
        <v>80</v>
      </c>
      <c r="BK292" s="175" t="n">
        <f aca="false">ROUND(I292*H292,2)</f>
        <v>0</v>
      </c>
      <c r="BL292" s="10" t="s">
        <v>282</v>
      </c>
      <c r="BM292" s="10" t="s">
        <v>1504</v>
      </c>
    </row>
    <row r="293" s="182" customFormat="true" ht="12" hidden="false" customHeight="false" outlineLevel="0" collapsed="false">
      <c r="B293" s="183"/>
      <c r="D293" s="176" t="s">
        <v>207</v>
      </c>
      <c r="E293" s="184"/>
      <c r="F293" s="185" t="s">
        <v>1376</v>
      </c>
      <c r="H293" s="184"/>
      <c r="L293" s="183"/>
      <c r="M293" s="186"/>
      <c r="N293" s="187"/>
      <c r="O293" s="187"/>
      <c r="P293" s="187"/>
      <c r="Q293" s="187"/>
      <c r="R293" s="187"/>
      <c r="S293" s="187"/>
      <c r="T293" s="188"/>
      <c r="AT293" s="184" t="s">
        <v>207</v>
      </c>
      <c r="AU293" s="184" t="s">
        <v>82</v>
      </c>
      <c r="AV293" s="182" t="s">
        <v>80</v>
      </c>
      <c r="AW293" s="182" t="s">
        <v>35</v>
      </c>
      <c r="AX293" s="182" t="s">
        <v>72</v>
      </c>
      <c r="AY293" s="184" t="s">
        <v>127</v>
      </c>
    </row>
    <row r="294" s="189" customFormat="true" ht="12" hidden="false" customHeight="false" outlineLevel="0" collapsed="false">
      <c r="B294" s="190"/>
      <c r="D294" s="176" t="s">
        <v>207</v>
      </c>
      <c r="E294" s="191"/>
      <c r="F294" s="192" t="s">
        <v>1505</v>
      </c>
      <c r="H294" s="193" t="n">
        <v>75</v>
      </c>
      <c r="L294" s="190"/>
      <c r="M294" s="194"/>
      <c r="N294" s="195"/>
      <c r="O294" s="195"/>
      <c r="P294" s="195"/>
      <c r="Q294" s="195"/>
      <c r="R294" s="195"/>
      <c r="S294" s="195"/>
      <c r="T294" s="196"/>
      <c r="AT294" s="191" t="s">
        <v>207</v>
      </c>
      <c r="AU294" s="191" t="s">
        <v>82</v>
      </c>
      <c r="AV294" s="189" t="s">
        <v>82</v>
      </c>
      <c r="AW294" s="189" t="s">
        <v>35</v>
      </c>
      <c r="AX294" s="189" t="s">
        <v>72</v>
      </c>
      <c r="AY294" s="191" t="s">
        <v>127</v>
      </c>
    </row>
    <row r="295" s="182" customFormat="true" ht="12" hidden="false" customHeight="false" outlineLevel="0" collapsed="false">
      <c r="B295" s="183"/>
      <c r="D295" s="176" t="s">
        <v>207</v>
      </c>
      <c r="E295" s="184"/>
      <c r="F295" s="185" t="s">
        <v>1378</v>
      </c>
      <c r="H295" s="184"/>
      <c r="L295" s="183"/>
      <c r="M295" s="186"/>
      <c r="N295" s="187"/>
      <c r="O295" s="187"/>
      <c r="P295" s="187"/>
      <c r="Q295" s="187"/>
      <c r="R295" s="187"/>
      <c r="S295" s="187"/>
      <c r="T295" s="188"/>
      <c r="AT295" s="184" t="s">
        <v>207</v>
      </c>
      <c r="AU295" s="184" t="s">
        <v>82</v>
      </c>
      <c r="AV295" s="182" t="s">
        <v>80</v>
      </c>
      <c r="AW295" s="182" t="s">
        <v>35</v>
      </c>
      <c r="AX295" s="182" t="s">
        <v>72</v>
      </c>
      <c r="AY295" s="184" t="s">
        <v>127</v>
      </c>
    </row>
    <row r="296" s="189" customFormat="true" ht="12" hidden="false" customHeight="false" outlineLevel="0" collapsed="false">
      <c r="B296" s="190"/>
      <c r="D296" s="176" t="s">
        <v>207</v>
      </c>
      <c r="E296" s="191"/>
      <c r="F296" s="192" t="s">
        <v>1506</v>
      </c>
      <c r="H296" s="193" t="n">
        <v>40</v>
      </c>
      <c r="L296" s="190"/>
      <c r="M296" s="194"/>
      <c r="N296" s="195"/>
      <c r="O296" s="195"/>
      <c r="P296" s="195"/>
      <c r="Q296" s="195"/>
      <c r="R296" s="195"/>
      <c r="S296" s="195"/>
      <c r="T296" s="196"/>
      <c r="AT296" s="191" t="s">
        <v>207</v>
      </c>
      <c r="AU296" s="191" t="s">
        <v>82</v>
      </c>
      <c r="AV296" s="189" t="s">
        <v>82</v>
      </c>
      <c r="AW296" s="189" t="s">
        <v>35</v>
      </c>
      <c r="AX296" s="189" t="s">
        <v>72</v>
      </c>
      <c r="AY296" s="191" t="s">
        <v>127</v>
      </c>
    </row>
    <row r="297" s="197" customFormat="true" ht="12" hidden="false" customHeight="false" outlineLevel="0" collapsed="false">
      <c r="B297" s="198"/>
      <c r="D297" s="176" t="s">
        <v>207</v>
      </c>
      <c r="E297" s="199"/>
      <c r="F297" s="200" t="s">
        <v>227</v>
      </c>
      <c r="H297" s="201" t="n">
        <v>115</v>
      </c>
      <c r="L297" s="198"/>
      <c r="M297" s="202"/>
      <c r="N297" s="203"/>
      <c r="O297" s="203"/>
      <c r="P297" s="203"/>
      <c r="Q297" s="203"/>
      <c r="R297" s="203"/>
      <c r="S297" s="203"/>
      <c r="T297" s="204"/>
      <c r="AT297" s="199" t="s">
        <v>207</v>
      </c>
      <c r="AU297" s="199" t="s">
        <v>82</v>
      </c>
      <c r="AV297" s="197" t="s">
        <v>146</v>
      </c>
      <c r="AW297" s="197" t="s">
        <v>35</v>
      </c>
      <c r="AX297" s="197" t="s">
        <v>80</v>
      </c>
      <c r="AY297" s="199" t="s">
        <v>127</v>
      </c>
    </row>
    <row r="298" s="26" customFormat="true" ht="25.5" hidden="false" customHeight="true" outlineLevel="0" collapsed="false">
      <c r="B298" s="164"/>
      <c r="C298" s="165" t="s">
        <v>512</v>
      </c>
      <c r="D298" s="165" t="s">
        <v>130</v>
      </c>
      <c r="E298" s="166" t="s">
        <v>608</v>
      </c>
      <c r="F298" s="167" t="s">
        <v>609</v>
      </c>
      <c r="G298" s="168" t="s">
        <v>257</v>
      </c>
      <c r="H298" s="169" t="n">
        <v>115</v>
      </c>
      <c r="I298" s="170"/>
      <c r="J298" s="170" t="n">
        <f aca="false">ROUND(I298*H298,2)</f>
        <v>0</v>
      </c>
      <c r="K298" s="167"/>
      <c r="L298" s="27"/>
      <c r="M298" s="171"/>
      <c r="N298" s="172" t="s">
        <v>43</v>
      </c>
      <c r="O298" s="173" t="n">
        <v>0.16</v>
      </c>
      <c r="P298" s="173" t="n">
        <f aca="false">O298*H298</f>
        <v>18.4</v>
      </c>
      <c r="Q298" s="173" t="n">
        <v>0</v>
      </c>
      <c r="R298" s="173" t="n">
        <f aca="false">Q298*H298</f>
        <v>0</v>
      </c>
      <c r="S298" s="173" t="n">
        <v>0</v>
      </c>
      <c r="T298" s="174" t="n">
        <f aca="false">S298*H298</f>
        <v>0</v>
      </c>
      <c r="AR298" s="10" t="s">
        <v>282</v>
      </c>
      <c r="AT298" s="10" t="s">
        <v>130</v>
      </c>
      <c r="AU298" s="10" t="s">
        <v>82</v>
      </c>
      <c r="AY298" s="10" t="s">
        <v>127</v>
      </c>
      <c r="BE298" s="175" t="n">
        <f aca="false">IF(N298="základní",J298,0)</f>
        <v>0</v>
      </c>
      <c r="BF298" s="175" t="n">
        <f aca="false">IF(N298="snížená",J298,0)</f>
        <v>0</v>
      </c>
      <c r="BG298" s="175" t="n">
        <f aca="false">IF(N298="zákl. přenesená",J298,0)</f>
        <v>0</v>
      </c>
      <c r="BH298" s="175" t="n">
        <f aca="false">IF(N298="sníž. přenesená",J298,0)</f>
        <v>0</v>
      </c>
      <c r="BI298" s="175" t="n">
        <f aca="false">IF(N298="nulová",J298,0)</f>
        <v>0</v>
      </c>
      <c r="BJ298" s="10" t="s">
        <v>80</v>
      </c>
      <c r="BK298" s="175" t="n">
        <f aca="false">ROUND(I298*H298,2)</f>
        <v>0</v>
      </c>
      <c r="BL298" s="10" t="s">
        <v>282</v>
      </c>
      <c r="BM298" s="10" t="s">
        <v>1507</v>
      </c>
    </row>
    <row r="299" s="26" customFormat="true" ht="24" hidden="false" customHeight="false" outlineLevel="0" collapsed="false">
      <c r="B299" s="27"/>
      <c r="D299" s="176" t="s">
        <v>140</v>
      </c>
      <c r="F299" s="177" t="s">
        <v>611</v>
      </c>
      <c r="L299" s="27"/>
      <c r="M299" s="178"/>
      <c r="N299" s="28"/>
      <c r="O299" s="28"/>
      <c r="P299" s="28"/>
      <c r="Q299" s="28"/>
      <c r="R299" s="28"/>
      <c r="S299" s="28"/>
      <c r="T299" s="67"/>
      <c r="AT299" s="10" t="s">
        <v>140</v>
      </c>
      <c r="AU299" s="10" t="s">
        <v>82</v>
      </c>
    </row>
    <row r="300" s="182" customFormat="true" ht="12" hidden="false" customHeight="false" outlineLevel="0" collapsed="false">
      <c r="B300" s="183"/>
      <c r="D300" s="176" t="s">
        <v>207</v>
      </c>
      <c r="E300" s="184"/>
      <c r="F300" s="185" t="s">
        <v>1376</v>
      </c>
      <c r="H300" s="184"/>
      <c r="L300" s="183"/>
      <c r="M300" s="186"/>
      <c r="N300" s="187"/>
      <c r="O300" s="187"/>
      <c r="P300" s="187"/>
      <c r="Q300" s="187"/>
      <c r="R300" s="187"/>
      <c r="S300" s="187"/>
      <c r="T300" s="188"/>
      <c r="AT300" s="184" t="s">
        <v>207</v>
      </c>
      <c r="AU300" s="184" t="s">
        <v>82</v>
      </c>
      <c r="AV300" s="182" t="s">
        <v>80</v>
      </c>
      <c r="AW300" s="182" t="s">
        <v>35</v>
      </c>
      <c r="AX300" s="182" t="s">
        <v>72</v>
      </c>
      <c r="AY300" s="184" t="s">
        <v>127</v>
      </c>
    </row>
    <row r="301" s="189" customFormat="true" ht="12" hidden="false" customHeight="false" outlineLevel="0" collapsed="false">
      <c r="B301" s="190"/>
      <c r="D301" s="176" t="s">
        <v>207</v>
      </c>
      <c r="E301" s="191"/>
      <c r="F301" s="192" t="s">
        <v>1505</v>
      </c>
      <c r="H301" s="193" t="n">
        <v>75</v>
      </c>
      <c r="L301" s="190"/>
      <c r="M301" s="194"/>
      <c r="N301" s="195"/>
      <c r="O301" s="195"/>
      <c r="P301" s="195"/>
      <c r="Q301" s="195"/>
      <c r="R301" s="195"/>
      <c r="S301" s="195"/>
      <c r="T301" s="196"/>
      <c r="AT301" s="191" t="s">
        <v>207</v>
      </c>
      <c r="AU301" s="191" t="s">
        <v>82</v>
      </c>
      <c r="AV301" s="189" t="s">
        <v>82</v>
      </c>
      <c r="AW301" s="189" t="s">
        <v>35</v>
      </c>
      <c r="AX301" s="189" t="s">
        <v>72</v>
      </c>
      <c r="AY301" s="191" t="s">
        <v>127</v>
      </c>
    </row>
    <row r="302" s="182" customFormat="true" ht="12" hidden="false" customHeight="false" outlineLevel="0" collapsed="false">
      <c r="B302" s="183"/>
      <c r="D302" s="176" t="s">
        <v>207</v>
      </c>
      <c r="E302" s="184"/>
      <c r="F302" s="185" t="s">
        <v>1378</v>
      </c>
      <c r="H302" s="184"/>
      <c r="L302" s="183"/>
      <c r="M302" s="186"/>
      <c r="N302" s="187"/>
      <c r="O302" s="187"/>
      <c r="P302" s="187"/>
      <c r="Q302" s="187"/>
      <c r="R302" s="187"/>
      <c r="S302" s="187"/>
      <c r="T302" s="188"/>
      <c r="AT302" s="184" t="s">
        <v>207</v>
      </c>
      <c r="AU302" s="184" t="s">
        <v>82</v>
      </c>
      <c r="AV302" s="182" t="s">
        <v>80</v>
      </c>
      <c r="AW302" s="182" t="s">
        <v>35</v>
      </c>
      <c r="AX302" s="182" t="s">
        <v>72</v>
      </c>
      <c r="AY302" s="184" t="s">
        <v>127</v>
      </c>
    </row>
    <row r="303" s="189" customFormat="true" ht="12" hidden="false" customHeight="false" outlineLevel="0" collapsed="false">
      <c r="B303" s="190"/>
      <c r="D303" s="176" t="s">
        <v>207</v>
      </c>
      <c r="E303" s="191"/>
      <c r="F303" s="192" t="s">
        <v>1506</v>
      </c>
      <c r="H303" s="193" t="n">
        <v>40</v>
      </c>
      <c r="L303" s="190"/>
      <c r="M303" s="194"/>
      <c r="N303" s="195"/>
      <c r="O303" s="195"/>
      <c r="P303" s="195"/>
      <c r="Q303" s="195"/>
      <c r="R303" s="195"/>
      <c r="S303" s="195"/>
      <c r="T303" s="196"/>
      <c r="AT303" s="191" t="s">
        <v>207</v>
      </c>
      <c r="AU303" s="191" t="s">
        <v>82</v>
      </c>
      <c r="AV303" s="189" t="s">
        <v>82</v>
      </c>
      <c r="AW303" s="189" t="s">
        <v>35</v>
      </c>
      <c r="AX303" s="189" t="s">
        <v>72</v>
      </c>
      <c r="AY303" s="191" t="s">
        <v>127</v>
      </c>
    </row>
    <row r="304" s="197" customFormat="true" ht="12" hidden="false" customHeight="false" outlineLevel="0" collapsed="false">
      <c r="B304" s="198"/>
      <c r="D304" s="176" t="s">
        <v>207</v>
      </c>
      <c r="E304" s="199"/>
      <c r="F304" s="200" t="s">
        <v>227</v>
      </c>
      <c r="H304" s="201" t="n">
        <v>115</v>
      </c>
      <c r="L304" s="198"/>
      <c r="M304" s="202"/>
      <c r="N304" s="203"/>
      <c r="O304" s="203"/>
      <c r="P304" s="203"/>
      <c r="Q304" s="203"/>
      <c r="R304" s="203"/>
      <c r="S304" s="203"/>
      <c r="T304" s="204"/>
      <c r="AT304" s="199" t="s">
        <v>207</v>
      </c>
      <c r="AU304" s="199" t="s">
        <v>82</v>
      </c>
      <c r="AV304" s="197" t="s">
        <v>146</v>
      </c>
      <c r="AW304" s="197" t="s">
        <v>35</v>
      </c>
      <c r="AX304" s="197" t="s">
        <v>80</v>
      </c>
      <c r="AY304" s="199" t="s">
        <v>127</v>
      </c>
    </row>
    <row r="305" s="26" customFormat="true" ht="16.5" hidden="false" customHeight="true" outlineLevel="0" collapsed="false">
      <c r="B305" s="164"/>
      <c r="C305" s="165" t="s">
        <v>516</v>
      </c>
      <c r="D305" s="165" t="s">
        <v>130</v>
      </c>
      <c r="E305" s="166" t="s">
        <v>1508</v>
      </c>
      <c r="F305" s="167" t="s">
        <v>1509</v>
      </c>
      <c r="G305" s="168" t="s">
        <v>240</v>
      </c>
      <c r="H305" s="169" t="n">
        <v>4</v>
      </c>
      <c r="I305" s="170"/>
      <c r="J305" s="170" t="n">
        <f aca="false">ROUND(I305*H305,2)</f>
        <v>0</v>
      </c>
      <c r="K305" s="167" t="s">
        <v>134</v>
      </c>
      <c r="L305" s="27"/>
      <c r="M305" s="171"/>
      <c r="N305" s="172" t="s">
        <v>43</v>
      </c>
      <c r="O305" s="173" t="n">
        <v>2.475</v>
      </c>
      <c r="P305" s="173" t="n">
        <f aca="false">O305*H305</f>
        <v>9.9</v>
      </c>
      <c r="Q305" s="173" t="n">
        <v>0</v>
      </c>
      <c r="R305" s="173" t="n">
        <f aca="false">Q305*H305</f>
        <v>0</v>
      </c>
      <c r="S305" s="173" t="n">
        <v>0.2</v>
      </c>
      <c r="T305" s="174" t="n">
        <f aca="false">S305*H305</f>
        <v>0.8</v>
      </c>
      <c r="AR305" s="10" t="s">
        <v>282</v>
      </c>
      <c r="AT305" s="10" t="s">
        <v>130</v>
      </c>
      <c r="AU305" s="10" t="s">
        <v>82</v>
      </c>
      <c r="AY305" s="10" t="s">
        <v>127</v>
      </c>
      <c r="BE305" s="175" t="n">
        <f aca="false">IF(N305="základní",J305,0)</f>
        <v>0</v>
      </c>
      <c r="BF305" s="175" t="n">
        <f aca="false">IF(N305="snížená",J305,0)</f>
        <v>0</v>
      </c>
      <c r="BG305" s="175" t="n">
        <f aca="false">IF(N305="zákl. přenesená",J305,0)</f>
        <v>0</v>
      </c>
      <c r="BH305" s="175" t="n">
        <f aca="false">IF(N305="sníž. přenesená",J305,0)</f>
        <v>0</v>
      </c>
      <c r="BI305" s="175" t="n">
        <f aca="false">IF(N305="nulová",J305,0)</f>
        <v>0</v>
      </c>
      <c r="BJ305" s="10" t="s">
        <v>80</v>
      </c>
      <c r="BK305" s="175" t="n">
        <f aca="false">ROUND(I305*H305,2)</f>
        <v>0</v>
      </c>
      <c r="BL305" s="10" t="s">
        <v>282</v>
      </c>
      <c r="BM305" s="10" t="s">
        <v>1510</v>
      </c>
    </row>
    <row r="306" s="182" customFormat="true" ht="12" hidden="false" customHeight="false" outlineLevel="0" collapsed="false">
      <c r="B306" s="183"/>
      <c r="D306" s="176" t="s">
        <v>207</v>
      </c>
      <c r="E306" s="184"/>
      <c r="F306" s="185" t="s">
        <v>1376</v>
      </c>
      <c r="H306" s="184"/>
      <c r="L306" s="183"/>
      <c r="M306" s="186"/>
      <c r="N306" s="187"/>
      <c r="O306" s="187"/>
      <c r="P306" s="187"/>
      <c r="Q306" s="187"/>
      <c r="R306" s="187"/>
      <c r="S306" s="187"/>
      <c r="T306" s="188"/>
      <c r="AT306" s="184" t="s">
        <v>207</v>
      </c>
      <c r="AU306" s="184" t="s">
        <v>82</v>
      </c>
      <c r="AV306" s="182" t="s">
        <v>80</v>
      </c>
      <c r="AW306" s="182" t="s">
        <v>35</v>
      </c>
      <c r="AX306" s="182" t="s">
        <v>72</v>
      </c>
      <c r="AY306" s="184" t="s">
        <v>127</v>
      </c>
    </row>
    <row r="307" s="189" customFormat="true" ht="12" hidden="false" customHeight="false" outlineLevel="0" collapsed="false">
      <c r="B307" s="190"/>
      <c r="D307" s="176" t="s">
        <v>207</v>
      </c>
      <c r="E307" s="191"/>
      <c r="F307" s="192" t="s">
        <v>1511</v>
      </c>
      <c r="H307" s="193" t="n">
        <v>4</v>
      </c>
      <c r="L307" s="190"/>
      <c r="M307" s="194"/>
      <c r="N307" s="195"/>
      <c r="O307" s="195"/>
      <c r="P307" s="195"/>
      <c r="Q307" s="195"/>
      <c r="R307" s="195"/>
      <c r="S307" s="195"/>
      <c r="T307" s="196"/>
      <c r="AT307" s="191" t="s">
        <v>207</v>
      </c>
      <c r="AU307" s="191" t="s">
        <v>82</v>
      </c>
      <c r="AV307" s="189" t="s">
        <v>82</v>
      </c>
      <c r="AW307" s="189" t="s">
        <v>35</v>
      </c>
      <c r="AX307" s="189" t="s">
        <v>80</v>
      </c>
      <c r="AY307" s="191" t="s">
        <v>127</v>
      </c>
    </row>
    <row r="308" s="26" customFormat="true" ht="16.5" hidden="false" customHeight="true" outlineLevel="0" collapsed="false">
      <c r="B308" s="164"/>
      <c r="C308" s="165" t="s">
        <v>522</v>
      </c>
      <c r="D308" s="165" t="s">
        <v>130</v>
      </c>
      <c r="E308" s="166" t="s">
        <v>1114</v>
      </c>
      <c r="F308" s="167" t="s">
        <v>1115</v>
      </c>
      <c r="G308" s="168" t="s">
        <v>257</v>
      </c>
      <c r="H308" s="169" t="n">
        <v>90</v>
      </c>
      <c r="I308" s="170"/>
      <c r="J308" s="170" t="n">
        <f aca="false">ROUND(I308*H308,2)</f>
        <v>0</v>
      </c>
      <c r="K308" s="167" t="s">
        <v>134</v>
      </c>
      <c r="L308" s="27"/>
      <c r="M308" s="171"/>
      <c r="N308" s="172" t="s">
        <v>43</v>
      </c>
      <c r="O308" s="173" t="n">
        <v>0.14</v>
      </c>
      <c r="P308" s="173" t="n">
        <f aca="false">O308*H308</f>
        <v>12.6</v>
      </c>
      <c r="Q308" s="173" t="n">
        <v>0</v>
      </c>
      <c r="R308" s="173" t="n">
        <f aca="false">Q308*H308</f>
        <v>0</v>
      </c>
      <c r="S308" s="173" t="n">
        <v>0.016</v>
      </c>
      <c r="T308" s="174" t="n">
        <f aca="false">S308*H308</f>
        <v>1.44</v>
      </c>
      <c r="AR308" s="10" t="s">
        <v>282</v>
      </c>
      <c r="AT308" s="10" t="s">
        <v>130</v>
      </c>
      <c r="AU308" s="10" t="s">
        <v>82</v>
      </c>
      <c r="AY308" s="10" t="s">
        <v>127</v>
      </c>
      <c r="BE308" s="175" t="n">
        <f aca="false">IF(N308="základní",J308,0)</f>
        <v>0</v>
      </c>
      <c r="BF308" s="175" t="n">
        <f aca="false">IF(N308="snížená",J308,0)</f>
        <v>0</v>
      </c>
      <c r="BG308" s="175" t="n">
        <f aca="false">IF(N308="zákl. přenesená",J308,0)</f>
        <v>0</v>
      </c>
      <c r="BH308" s="175" t="n">
        <f aca="false">IF(N308="sníž. přenesená",J308,0)</f>
        <v>0</v>
      </c>
      <c r="BI308" s="175" t="n">
        <f aca="false">IF(N308="nulová",J308,0)</f>
        <v>0</v>
      </c>
      <c r="BJ308" s="10" t="s">
        <v>80</v>
      </c>
      <c r="BK308" s="175" t="n">
        <f aca="false">ROUND(I308*H308,2)</f>
        <v>0</v>
      </c>
      <c r="BL308" s="10" t="s">
        <v>282</v>
      </c>
      <c r="BM308" s="10" t="s">
        <v>1512</v>
      </c>
    </row>
    <row r="309" s="182" customFormat="true" ht="12" hidden="false" customHeight="false" outlineLevel="0" collapsed="false">
      <c r="B309" s="183"/>
      <c r="D309" s="176" t="s">
        <v>207</v>
      </c>
      <c r="E309" s="184"/>
      <c r="F309" s="185" t="s">
        <v>1378</v>
      </c>
      <c r="H309" s="184"/>
      <c r="L309" s="183"/>
      <c r="M309" s="186"/>
      <c r="N309" s="187"/>
      <c r="O309" s="187"/>
      <c r="P309" s="187"/>
      <c r="Q309" s="187"/>
      <c r="R309" s="187"/>
      <c r="S309" s="187"/>
      <c r="T309" s="188"/>
      <c r="AT309" s="184" t="s">
        <v>207</v>
      </c>
      <c r="AU309" s="184" t="s">
        <v>82</v>
      </c>
      <c r="AV309" s="182" t="s">
        <v>80</v>
      </c>
      <c r="AW309" s="182" t="s">
        <v>35</v>
      </c>
      <c r="AX309" s="182" t="s">
        <v>72</v>
      </c>
      <c r="AY309" s="184" t="s">
        <v>127</v>
      </c>
    </row>
    <row r="310" s="189" customFormat="true" ht="12" hidden="false" customHeight="false" outlineLevel="0" collapsed="false">
      <c r="B310" s="190"/>
      <c r="D310" s="176" t="s">
        <v>207</v>
      </c>
      <c r="E310" s="191"/>
      <c r="F310" s="192" t="s">
        <v>1513</v>
      </c>
      <c r="H310" s="193" t="n">
        <v>13</v>
      </c>
      <c r="L310" s="190"/>
      <c r="M310" s="194"/>
      <c r="N310" s="195"/>
      <c r="O310" s="195"/>
      <c r="P310" s="195"/>
      <c r="Q310" s="195"/>
      <c r="R310" s="195"/>
      <c r="S310" s="195"/>
      <c r="T310" s="196"/>
      <c r="AT310" s="191" t="s">
        <v>207</v>
      </c>
      <c r="AU310" s="191" t="s">
        <v>82</v>
      </c>
      <c r="AV310" s="189" t="s">
        <v>82</v>
      </c>
      <c r="AW310" s="189" t="s">
        <v>35</v>
      </c>
      <c r="AX310" s="189" t="s">
        <v>72</v>
      </c>
      <c r="AY310" s="191" t="s">
        <v>127</v>
      </c>
    </row>
    <row r="311" s="182" customFormat="true" ht="12" hidden="false" customHeight="false" outlineLevel="0" collapsed="false">
      <c r="B311" s="183"/>
      <c r="D311" s="176" t="s">
        <v>207</v>
      </c>
      <c r="E311" s="184"/>
      <c r="F311" s="185" t="s">
        <v>1376</v>
      </c>
      <c r="H311" s="184"/>
      <c r="L311" s="183"/>
      <c r="M311" s="186"/>
      <c r="N311" s="187"/>
      <c r="O311" s="187"/>
      <c r="P311" s="187"/>
      <c r="Q311" s="187"/>
      <c r="R311" s="187"/>
      <c r="S311" s="187"/>
      <c r="T311" s="188"/>
      <c r="AT311" s="184" t="s">
        <v>207</v>
      </c>
      <c r="AU311" s="184" t="s">
        <v>82</v>
      </c>
      <c r="AV311" s="182" t="s">
        <v>80</v>
      </c>
      <c r="AW311" s="182" t="s">
        <v>35</v>
      </c>
      <c r="AX311" s="182" t="s">
        <v>72</v>
      </c>
      <c r="AY311" s="184" t="s">
        <v>127</v>
      </c>
    </row>
    <row r="312" s="189" customFormat="true" ht="12" hidden="false" customHeight="false" outlineLevel="0" collapsed="false">
      <c r="B312" s="190"/>
      <c r="D312" s="176" t="s">
        <v>207</v>
      </c>
      <c r="E312" s="191"/>
      <c r="F312" s="192" t="s">
        <v>1514</v>
      </c>
      <c r="H312" s="193" t="n">
        <v>77</v>
      </c>
      <c r="L312" s="190"/>
      <c r="M312" s="194"/>
      <c r="N312" s="195"/>
      <c r="O312" s="195"/>
      <c r="P312" s="195"/>
      <c r="Q312" s="195"/>
      <c r="R312" s="195"/>
      <c r="S312" s="195"/>
      <c r="T312" s="196"/>
      <c r="AT312" s="191" t="s">
        <v>207</v>
      </c>
      <c r="AU312" s="191" t="s">
        <v>82</v>
      </c>
      <c r="AV312" s="189" t="s">
        <v>82</v>
      </c>
      <c r="AW312" s="189" t="s">
        <v>35</v>
      </c>
      <c r="AX312" s="189" t="s">
        <v>72</v>
      </c>
      <c r="AY312" s="191" t="s">
        <v>127</v>
      </c>
    </row>
    <row r="313" s="197" customFormat="true" ht="12" hidden="false" customHeight="false" outlineLevel="0" collapsed="false">
      <c r="B313" s="198"/>
      <c r="D313" s="176" t="s">
        <v>207</v>
      </c>
      <c r="E313" s="199"/>
      <c r="F313" s="200" t="s">
        <v>227</v>
      </c>
      <c r="H313" s="201" t="n">
        <v>90</v>
      </c>
      <c r="L313" s="198"/>
      <c r="M313" s="202"/>
      <c r="N313" s="203"/>
      <c r="O313" s="203"/>
      <c r="P313" s="203"/>
      <c r="Q313" s="203"/>
      <c r="R313" s="203"/>
      <c r="S313" s="203"/>
      <c r="T313" s="204"/>
      <c r="AT313" s="199" t="s">
        <v>207</v>
      </c>
      <c r="AU313" s="199" t="s">
        <v>82</v>
      </c>
      <c r="AV313" s="197" t="s">
        <v>146</v>
      </c>
      <c r="AW313" s="197" t="s">
        <v>35</v>
      </c>
      <c r="AX313" s="197" t="s">
        <v>80</v>
      </c>
      <c r="AY313" s="199" t="s">
        <v>127</v>
      </c>
    </row>
    <row r="314" s="26" customFormat="true" ht="25.5" hidden="false" customHeight="true" outlineLevel="0" collapsed="false">
      <c r="B314" s="164"/>
      <c r="C314" s="165" t="s">
        <v>530</v>
      </c>
      <c r="D314" s="165" t="s">
        <v>130</v>
      </c>
      <c r="E314" s="166" t="s">
        <v>1118</v>
      </c>
      <c r="F314" s="167" t="s">
        <v>1119</v>
      </c>
      <c r="G314" s="168" t="s">
        <v>257</v>
      </c>
      <c r="H314" s="169" t="n">
        <v>90</v>
      </c>
      <c r="I314" s="170"/>
      <c r="J314" s="170" t="n">
        <f aca="false">ROUND(I314*H314,2)</f>
        <v>0</v>
      </c>
      <c r="K314" s="167"/>
      <c r="L314" s="27"/>
      <c r="M314" s="171"/>
      <c r="N314" s="172" t="s">
        <v>43</v>
      </c>
      <c r="O314" s="173" t="n">
        <v>0.14</v>
      </c>
      <c r="P314" s="173" t="n">
        <f aca="false">O314*H314</f>
        <v>12.6</v>
      </c>
      <c r="Q314" s="173" t="n">
        <v>0</v>
      </c>
      <c r="R314" s="173" t="n">
        <f aca="false">Q314*H314</f>
        <v>0</v>
      </c>
      <c r="S314" s="173" t="n">
        <v>0</v>
      </c>
      <c r="T314" s="174" t="n">
        <f aca="false">S314*H314</f>
        <v>0</v>
      </c>
      <c r="AR314" s="10" t="s">
        <v>282</v>
      </c>
      <c r="AT314" s="10" t="s">
        <v>130</v>
      </c>
      <c r="AU314" s="10" t="s">
        <v>82</v>
      </c>
      <c r="AY314" s="10" t="s">
        <v>127</v>
      </c>
      <c r="BE314" s="175" t="n">
        <f aca="false">IF(N314="základní",J314,0)</f>
        <v>0</v>
      </c>
      <c r="BF314" s="175" t="n">
        <f aca="false">IF(N314="snížená",J314,0)</f>
        <v>0</v>
      </c>
      <c r="BG314" s="175" t="n">
        <f aca="false">IF(N314="zákl. přenesená",J314,0)</f>
        <v>0</v>
      </c>
      <c r="BH314" s="175" t="n">
        <f aca="false">IF(N314="sníž. přenesená",J314,0)</f>
        <v>0</v>
      </c>
      <c r="BI314" s="175" t="n">
        <f aca="false">IF(N314="nulová",J314,0)</f>
        <v>0</v>
      </c>
      <c r="BJ314" s="10" t="s">
        <v>80</v>
      </c>
      <c r="BK314" s="175" t="n">
        <f aca="false">ROUND(I314*H314,2)</f>
        <v>0</v>
      </c>
      <c r="BL314" s="10" t="s">
        <v>282</v>
      </c>
      <c r="BM314" s="10" t="s">
        <v>1515</v>
      </c>
    </row>
    <row r="315" s="182" customFormat="true" ht="12" hidden="false" customHeight="false" outlineLevel="0" collapsed="false">
      <c r="B315" s="183"/>
      <c r="D315" s="176" t="s">
        <v>207</v>
      </c>
      <c r="E315" s="184"/>
      <c r="F315" s="185" t="s">
        <v>1378</v>
      </c>
      <c r="H315" s="184"/>
      <c r="L315" s="183"/>
      <c r="M315" s="186"/>
      <c r="N315" s="187"/>
      <c r="O315" s="187"/>
      <c r="P315" s="187"/>
      <c r="Q315" s="187"/>
      <c r="R315" s="187"/>
      <c r="S315" s="187"/>
      <c r="T315" s="188"/>
      <c r="AT315" s="184" t="s">
        <v>207</v>
      </c>
      <c r="AU315" s="184" t="s">
        <v>82</v>
      </c>
      <c r="AV315" s="182" t="s">
        <v>80</v>
      </c>
      <c r="AW315" s="182" t="s">
        <v>35</v>
      </c>
      <c r="AX315" s="182" t="s">
        <v>72</v>
      </c>
      <c r="AY315" s="184" t="s">
        <v>127</v>
      </c>
    </row>
    <row r="316" s="189" customFormat="true" ht="12" hidden="false" customHeight="false" outlineLevel="0" collapsed="false">
      <c r="B316" s="190"/>
      <c r="D316" s="176" t="s">
        <v>207</v>
      </c>
      <c r="E316" s="191"/>
      <c r="F316" s="192" t="s">
        <v>1513</v>
      </c>
      <c r="H316" s="193" t="n">
        <v>13</v>
      </c>
      <c r="L316" s="190"/>
      <c r="M316" s="194"/>
      <c r="N316" s="195"/>
      <c r="O316" s="195"/>
      <c r="P316" s="195"/>
      <c r="Q316" s="195"/>
      <c r="R316" s="195"/>
      <c r="S316" s="195"/>
      <c r="T316" s="196"/>
      <c r="AT316" s="191" t="s">
        <v>207</v>
      </c>
      <c r="AU316" s="191" t="s">
        <v>82</v>
      </c>
      <c r="AV316" s="189" t="s">
        <v>82</v>
      </c>
      <c r="AW316" s="189" t="s">
        <v>35</v>
      </c>
      <c r="AX316" s="189" t="s">
        <v>72</v>
      </c>
      <c r="AY316" s="191" t="s">
        <v>127</v>
      </c>
    </row>
    <row r="317" s="182" customFormat="true" ht="12" hidden="false" customHeight="false" outlineLevel="0" collapsed="false">
      <c r="B317" s="183"/>
      <c r="D317" s="176" t="s">
        <v>207</v>
      </c>
      <c r="E317" s="184"/>
      <c r="F317" s="185" t="s">
        <v>1376</v>
      </c>
      <c r="H317" s="184"/>
      <c r="L317" s="183"/>
      <c r="M317" s="186"/>
      <c r="N317" s="187"/>
      <c r="O317" s="187"/>
      <c r="P317" s="187"/>
      <c r="Q317" s="187"/>
      <c r="R317" s="187"/>
      <c r="S317" s="187"/>
      <c r="T317" s="188"/>
      <c r="AT317" s="184" t="s">
        <v>207</v>
      </c>
      <c r="AU317" s="184" t="s">
        <v>82</v>
      </c>
      <c r="AV317" s="182" t="s">
        <v>80</v>
      </c>
      <c r="AW317" s="182" t="s">
        <v>35</v>
      </c>
      <c r="AX317" s="182" t="s">
        <v>72</v>
      </c>
      <c r="AY317" s="184" t="s">
        <v>127</v>
      </c>
    </row>
    <row r="318" s="189" customFormat="true" ht="12" hidden="false" customHeight="false" outlineLevel="0" collapsed="false">
      <c r="B318" s="190"/>
      <c r="D318" s="176" t="s">
        <v>207</v>
      </c>
      <c r="E318" s="191"/>
      <c r="F318" s="192" t="s">
        <v>1514</v>
      </c>
      <c r="H318" s="193" t="n">
        <v>77</v>
      </c>
      <c r="L318" s="190"/>
      <c r="M318" s="194"/>
      <c r="N318" s="195"/>
      <c r="O318" s="195"/>
      <c r="P318" s="195"/>
      <c r="Q318" s="195"/>
      <c r="R318" s="195"/>
      <c r="S318" s="195"/>
      <c r="T318" s="196"/>
      <c r="AT318" s="191" t="s">
        <v>207</v>
      </c>
      <c r="AU318" s="191" t="s">
        <v>82</v>
      </c>
      <c r="AV318" s="189" t="s">
        <v>82</v>
      </c>
      <c r="AW318" s="189" t="s">
        <v>35</v>
      </c>
      <c r="AX318" s="189" t="s">
        <v>72</v>
      </c>
      <c r="AY318" s="191" t="s">
        <v>127</v>
      </c>
    </row>
    <row r="319" s="197" customFormat="true" ht="12" hidden="false" customHeight="false" outlineLevel="0" collapsed="false">
      <c r="B319" s="198"/>
      <c r="D319" s="176" t="s">
        <v>207</v>
      </c>
      <c r="E319" s="199"/>
      <c r="F319" s="200" t="s">
        <v>227</v>
      </c>
      <c r="H319" s="201" t="n">
        <v>90</v>
      </c>
      <c r="L319" s="198"/>
      <c r="M319" s="202"/>
      <c r="N319" s="203"/>
      <c r="O319" s="203"/>
      <c r="P319" s="203"/>
      <c r="Q319" s="203"/>
      <c r="R319" s="203"/>
      <c r="S319" s="203"/>
      <c r="T319" s="204"/>
      <c r="AT319" s="199" t="s">
        <v>207</v>
      </c>
      <c r="AU319" s="199" t="s">
        <v>82</v>
      </c>
      <c r="AV319" s="197" t="s">
        <v>146</v>
      </c>
      <c r="AW319" s="197" t="s">
        <v>35</v>
      </c>
      <c r="AX319" s="197" t="s">
        <v>80</v>
      </c>
      <c r="AY319" s="199" t="s">
        <v>127</v>
      </c>
    </row>
    <row r="320" s="26" customFormat="true" ht="25.5" hidden="false" customHeight="true" outlineLevel="0" collapsed="false">
      <c r="B320" s="164"/>
      <c r="C320" s="165" t="s">
        <v>537</v>
      </c>
      <c r="D320" s="165" t="s">
        <v>130</v>
      </c>
      <c r="E320" s="166" t="s">
        <v>613</v>
      </c>
      <c r="F320" s="167" t="s">
        <v>614</v>
      </c>
      <c r="G320" s="168" t="s">
        <v>257</v>
      </c>
      <c r="H320" s="169" t="n">
        <v>115</v>
      </c>
      <c r="I320" s="170"/>
      <c r="J320" s="170" t="n">
        <f aca="false">ROUND(I320*H320,2)</f>
        <v>0</v>
      </c>
      <c r="K320" s="167" t="s">
        <v>134</v>
      </c>
      <c r="L320" s="27"/>
      <c r="M320" s="171"/>
      <c r="N320" s="172" t="s">
        <v>43</v>
      </c>
      <c r="O320" s="173" t="n">
        <v>0.29</v>
      </c>
      <c r="P320" s="173" t="n">
        <f aca="false">O320*H320</f>
        <v>33.35</v>
      </c>
      <c r="Q320" s="173" t="n">
        <v>0</v>
      </c>
      <c r="R320" s="173" t="n">
        <f aca="false">Q320*H320</f>
        <v>0</v>
      </c>
      <c r="S320" s="173" t="n">
        <v>0</v>
      </c>
      <c r="T320" s="174" t="n">
        <f aca="false">S320*H320</f>
        <v>0</v>
      </c>
      <c r="AR320" s="10" t="s">
        <v>282</v>
      </c>
      <c r="AT320" s="10" t="s">
        <v>130</v>
      </c>
      <c r="AU320" s="10" t="s">
        <v>82</v>
      </c>
      <c r="AY320" s="10" t="s">
        <v>127</v>
      </c>
      <c r="BE320" s="175" t="n">
        <f aca="false">IF(N320="základní",J320,0)</f>
        <v>0</v>
      </c>
      <c r="BF320" s="175" t="n">
        <f aca="false">IF(N320="snížená",J320,0)</f>
        <v>0</v>
      </c>
      <c r="BG320" s="175" t="n">
        <f aca="false">IF(N320="zákl. přenesená",J320,0)</f>
        <v>0</v>
      </c>
      <c r="BH320" s="175" t="n">
        <f aca="false">IF(N320="sníž. přenesená",J320,0)</f>
        <v>0</v>
      </c>
      <c r="BI320" s="175" t="n">
        <f aca="false">IF(N320="nulová",J320,0)</f>
        <v>0</v>
      </c>
      <c r="BJ320" s="10" t="s">
        <v>80</v>
      </c>
      <c r="BK320" s="175" t="n">
        <f aca="false">ROUND(I320*H320,2)</f>
        <v>0</v>
      </c>
      <c r="BL320" s="10" t="s">
        <v>282</v>
      </c>
      <c r="BM320" s="10" t="s">
        <v>1516</v>
      </c>
    </row>
    <row r="321" s="182" customFormat="true" ht="12" hidden="false" customHeight="false" outlineLevel="0" collapsed="false">
      <c r="B321" s="183"/>
      <c r="D321" s="176" t="s">
        <v>207</v>
      </c>
      <c r="E321" s="184"/>
      <c r="F321" s="185" t="s">
        <v>1376</v>
      </c>
      <c r="H321" s="184"/>
      <c r="L321" s="183"/>
      <c r="M321" s="186"/>
      <c r="N321" s="187"/>
      <c r="O321" s="187"/>
      <c r="P321" s="187"/>
      <c r="Q321" s="187"/>
      <c r="R321" s="187"/>
      <c r="S321" s="187"/>
      <c r="T321" s="188"/>
      <c r="AT321" s="184" t="s">
        <v>207</v>
      </c>
      <c r="AU321" s="184" t="s">
        <v>82</v>
      </c>
      <c r="AV321" s="182" t="s">
        <v>80</v>
      </c>
      <c r="AW321" s="182" t="s">
        <v>35</v>
      </c>
      <c r="AX321" s="182" t="s">
        <v>72</v>
      </c>
      <c r="AY321" s="184" t="s">
        <v>127</v>
      </c>
    </row>
    <row r="322" s="189" customFormat="true" ht="12" hidden="false" customHeight="false" outlineLevel="0" collapsed="false">
      <c r="B322" s="190"/>
      <c r="D322" s="176" t="s">
        <v>207</v>
      </c>
      <c r="E322" s="191"/>
      <c r="F322" s="192" t="s">
        <v>1517</v>
      </c>
      <c r="H322" s="193" t="n">
        <v>75</v>
      </c>
      <c r="L322" s="190"/>
      <c r="M322" s="194"/>
      <c r="N322" s="195"/>
      <c r="O322" s="195"/>
      <c r="P322" s="195"/>
      <c r="Q322" s="195"/>
      <c r="R322" s="195"/>
      <c r="S322" s="195"/>
      <c r="T322" s="196"/>
      <c r="AT322" s="191" t="s">
        <v>207</v>
      </c>
      <c r="AU322" s="191" t="s">
        <v>82</v>
      </c>
      <c r="AV322" s="189" t="s">
        <v>82</v>
      </c>
      <c r="AW322" s="189" t="s">
        <v>35</v>
      </c>
      <c r="AX322" s="189" t="s">
        <v>72</v>
      </c>
      <c r="AY322" s="191" t="s">
        <v>127</v>
      </c>
    </row>
    <row r="323" s="182" customFormat="true" ht="12" hidden="false" customHeight="false" outlineLevel="0" collapsed="false">
      <c r="B323" s="183"/>
      <c r="D323" s="176" t="s">
        <v>207</v>
      </c>
      <c r="E323" s="184"/>
      <c r="F323" s="185" t="s">
        <v>1378</v>
      </c>
      <c r="H323" s="184"/>
      <c r="L323" s="183"/>
      <c r="M323" s="186"/>
      <c r="N323" s="187"/>
      <c r="O323" s="187"/>
      <c r="P323" s="187"/>
      <c r="Q323" s="187"/>
      <c r="R323" s="187"/>
      <c r="S323" s="187"/>
      <c r="T323" s="188"/>
      <c r="AT323" s="184" t="s">
        <v>207</v>
      </c>
      <c r="AU323" s="184" t="s">
        <v>82</v>
      </c>
      <c r="AV323" s="182" t="s">
        <v>80</v>
      </c>
      <c r="AW323" s="182" t="s">
        <v>35</v>
      </c>
      <c r="AX323" s="182" t="s">
        <v>72</v>
      </c>
      <c r="AY323" s="184" t="s">
        <v>127</v>
      </c>
    </row>
    <row r="324" s="189" customFormat="true" ht="12" hidden="false" customHeight="false" outlineLevel="0" collapsed="false">
      <c r="B324" s="190"/>
      <c r="D324" s="176" t="s">
        <v>207</v>
      </c>
      <c r="E324" s="191"/>
      <c r="F324" s="192" t="s">
        <v>1518</v>
      </c>
      <c r="H324" s="193" t="n">
        <v>40</v>
      </c>
      <c r="L324" s="190"/>
      <c r="M324" s="194"/>
      <c r="N324" s="195"/>
      <c r="O324" s="195"/>
      <c r="P324" s="195"/>
      <c r="Q324" s="195"/>
      <c r="R324" s="195"/>
      <c r="S324" s="195"/>
      <c r="T324" s="196"/>
      <c r="AT324" s="191" t="s">
        <v>207</v>
      </c>
      <c r="AU324" s="191" t="s">
        <v>82</v>
      </c>
      <c r="AV324" s="189" t="s">
        <v>82</v>
      </c>
      <c r="AW324" s="189" t="s">
        <v>35</v>
      </c>
      <c r="AX324" s="189" t="s">
        <v>72</v>
      </c>
      <c r="AY324" s="191" t="s">
        <v>127</v>
      </c>
    </row>
    <row r="325" s="197" customFormat="true" ht="12" hidden="false" customHeight="false" outlineLevel="0" collapsed="false">
      <c r="B325" s="198"/>
      <c r="D325" s="176" t="s">
        <v>207</v>
      </c>
      <c r="E325" s="199"/>
      <c r="F325" s="200" t="s">
        <v>227</v>
      </c>
      <c r="H325" s="201" t="n">
        <v>115</v>
      </c>
      <c r="L325" s="198"/>
      <c r="M325" s="202"/>
      <c r="N325" s="203"/>
      <c r="O325" s="203"/>
      <c r="P325" s="203"/>
      <c r="Q325" s="203"/>
      <c r="R325" s="203"/>
      <c r="S325" s="203"/>
      <c r="T325" s="204"/>
      <c r="AT325" s="199" t="s">
        <v>207</v>
      </c>
      <c r="AU325" s="199" t="s">
        <v>82</v>
      </c>
      <c r="AV325" s="197" t="s">
        <v>146</v>
      </c>
      <c r="AW325" s="197" t="s">
        <v>35</v>
      </c>
      <c r="AX325" s="197" t="s">
        <v>80</v>
      </c>
      <c r="AY325" s="199" t="s">
        <v>127</v>
      </c>
    </row>
    <row r="326" s="26" customFormat="true" ht="16.5" hidden="false" customHeight="true" outlineLevel="0" collapsed="false">
      <c r="B326" s="164"/>
      <c r="C326" s="205" t="s">
        <v>541</v>
      </c>
      <c r="D326" s="205" t="s">
        <v>228</v>
      </c>
      <c r="E326" s="206" t="s">
        <v>618</v>
      </c>
      <c r="F326" s="207" t="s">
        <v>619</v>
      </c>
      <c r="G326" s="208" t="s">
        <v>205</v>
      </c>
      <c r="H326" s="209" t="n">
        <v>3.41</v>
      </c>
      <c r="I326" s="210"/>
      <c r="J326" s="210" t="n">
        <f aca="false">ROUND(I326*H326,2)</f>
        <v>0</v>
      </c>
      <c r="K326" s="207"/>
      <c r="L326" s="211"/>
      <c r="M326" s="212"/>
      <c r="N326" s="213" t="s">
        <v>43</v>
      </c>
      <c r="O326" s="173" t="n">
        <v>0</v>
      </c>
      <c r="P326" s="173" t="n">
        <f aca="false">O326*H326</f>
        <v>0</v>
      </c>
      <c r="Q326" s="173" t="n">
        <v>0.55</v>
      </c>
      <c r="R326" s="173" t="n">
        <f aca="false">Q326*H326</f>
        <v>1.8755</v>
      </c>
      <c r="S326" s="173" t="n">
        <v>0</v>
      </c>
      <c r="T326" s="174" t="n">
        <f aca="false">S326*H326</f>
        <v>0</v>
      </c>
      <c r="AR326" s="10" t="s">
        <v>363</v>
      </c>
      <c r="AT326" s="10" t="s">
        <v>228</v>
      </c>
      <c r="AU326" s="10" t="s">
        <v>82</v>
      </c>
      <c r="AY326" s="10" t="s">
        <v>127</v>
      </c>
      <c r="BE326" s="175" t="n">
        <f aca="false">IF(N326="základní",J326,0)</f>
        <v>0</v>
      </c>
      <c r="BF326" s="175" t="n">
        <f aca="false">IF(N326="snížená",J326,0)</f>
        <v>0</v>
      </c>
      <c r="BG326" s="175" t="n">
        <f aca="false">IF(N326="zákl. přenesená",J326,0)</f>
        <v>0</v>
      </c>
      <c r="BH326" s="175" t="n">
        <f aca="false">IF(N326="sníž. přenesená",J326,0)</f>
        <v>0</v>
      </c>
      <c r="BI326" s="175" t="n">
        <f aca="false">IF(N326="nulová",J326,0)</f>
        <v>0</v>
      </c>
      <c r="BJ326" s="10" t="s">
        <v>80</v>
      </c>
      <c r="BK326" s="175" t="n">
        <f aca="false">ROUND(I326*H326,2)</f>
        <v>0</v>
      </c>
      <c r="BL326" s="10" t="s">
        <v>282</v>
      </c>
      <c r="BM326" s="10" t="s">
        <v>1519</v>
      </c>
    </row>
    <row r="327" s="189" customFormat="true" ht="12" hidden="false" customHeight="false" outlineLevel="0" collapsed="false">
      <c r="B327" s="190"/>
      <c r="D327" s="176" t="s">
        <v>207</v>
      </c>
      <c r="E327" s="191"/>
      <c r="F327" s="192" t="s">
        <v>1520</v>
      </c>
      <c r="H327" s="193" t="n">
        <v>3.41</v>
      </c>
      <c r="L327" s="190"/>
      <c r="M327" s="194"/>
      <c r="N327" s="195"/>
      <c r="O327" s="195"/>
      <c r="P327" s="195"/>
      <c r="Q327" s="195"/>
      <c r="R327" s="195"/>
      <c r="S327" s="195"/>
      <c r="T327" s="196"/>
      <c r="AT327" s="191" t="s">
        <v>207</v>
      </c>
      <c r="AU327" s="191" t="s">
        <v>82</v>
      </c>
      <c r="AV327" s="189" t="s">
        <v>82</v>
      </c>
      <c r="AW327" s="189" t="s">
        <v>35</v>
      </c>
      <c r="AX327" s="189" t="s">
        <v>80</v>
      </c>
      <c r="AY327" s="191" t="s">
        <v>127</v>
      </c>
    </row>
    <row r="328" s="26" customFormat="true" ht="25.5" hidden="false" customHeight="true" outlineLevel="0" collapsed="false">
      <c r="B328" s="164"/>
      <c r="C328" s="165" t="s">
        <v>546</v>
      </c>
      <c r="D328" s="165" t="s">
        <v>130</v>
      </c>
      <c r="E328" s="166" t="s">
        <v>623</v>
      </c>
      <c r="F328" s="167" t="s">
        <v>624</v>
      </c>
      <c r="G328" s="168" t="s">
        <v>279</v>
      </c>
      <c r="H328" s="169" t="n">
        <v>75</v>
      </c>
      <c r="I328" s="170"/>
      <c r="J328" s="170" t="n">
        <f aca="false">ROUND(I328*H328,2)</f>
        <v>0</v>
      </c>
      <c r="K328" s="167" t="s">
        <v>134</v>
      </c>
      <c r="L328" s="27"/>
      <c r="M328" s="171"/>
      <c r="N328" s="172" t="s">
        <v>43</v>
      </c>
      <c r="O328" s="173" t="n">
        <v>0.354</v>
      </c>
      <c r="P328" s="173" t="n">
        <f aca="false">O328*H328</f>
        <v>26.55</v>
      </c>
      <c r="Q328" s="173" t="n">
        <v>0</v>
      </c>
      <c r="R328" s="173" t="n">
        <f aca="false">Q328*H328</f>
        <v>0</v>
      </c>
      <c r="S328" s="173" t="n">
        <v>0</v>
      </c>
      <c r="T328" s="174" t="n">
        <f aca="false">S328*H328</f>
        <v>0</v>
      </c>
      <c r="AR328" s="10" t="s">
        <v>282</v>
      </c>
      <c r="AT328" s="10" t="s">
        <v>130</v>
      </c>
      <c r="AU328" s="10" t="s">
        <v>82</v>
      </c>
      <c r="AY328" s="10" t="s">
        <v>127</v>
      </c>
      <c r="BE328" s="175" t="n">
        <f aca="false">IF(N328="základní",J328,0)</f>
        <v>0</v>
      </c>
      <c r="BF328" s="175" t="n">
        <f aca="false">IF(N328="snížená",J328,0)</f>
        <v>0</v>
      </c>
      <c r="BG328" s="175" t="n">
        <f aca="false">IF(N328="zákl. přenesená",J328,0)</f>
        <v>0</v>
      </c>
      <c r="BH328" s="175" t="n">
        <f aca="false">IF(N328="sníž. přenesená",J328,0)</f>
        <v>0</v>
      </c>
      <c r="BI328" s="175" t="n">
        <f aca="false">IF(N328="nulová",J328,0)</f>
        <v>0</v>
      </c>
      <c r="BJ328" s="10" t="s">
        <v>80</v>
      </c>
      <c r="BK328" s="175" t="n">
        <f aca="false">ROUND(I328*H328,2)</f>
        <v>0</v>
      </c>
      <c r="BL328" s="10" t="s">
        <v>282</v>
      </c>
      <c r="BM328" s="10" t="s">
        <v>1521</v>
      </c>
    </row>
    <row r="329" s="182" customFormat="true" ht="12" hidden="false" customHeight="false" outlineLevel="0" collapsed="false">
      <c r="B329" s="183"/>
      <c r="D329" s="176" t="s">
        <v>207</v>
      </c>
      <c r="E329" s="184"/>
      <c r="F329" s="185" t="s">
        <v>1376</v>
      </c>
      <c r="H329" s="184"/>
      <c r="L329" s="183"/>
      <c r="M329" s="186"/>
      <c r="N329" s="187"/>
      <c r="O329" s="187"/>
      <c r="P329" s="187"/>
      <c r="Q329" s="187"/>
      <c r="R329" s="187"/>
      <c r="S329" s="187"/>
      <c r="T329" s="188"/>
      <c r="AT329" s="184" t="s">
        <v>207</v>
      </c>
      <c r="AU329" s="184" t="s">
        <v>82</v>
      </c>
      <c r="AV329" s="182" t="s">
        <v>80</v>
      </c>
      <c r="AW329" s="182" t="s">
        <v>35</v>
      </c>
      <c r="AX329" s="182" t="s">
        <v>72</v>
      </c>
      <c r="AY329" s="184" t="s">
        <v>127</v>
      </c>
    </row>
    <row r="330" s="189" customFormat="true" ht="12" hidden="false" customHeight="false" outlineLevel="0" collapsed="false">
      <c r="B330" s="190"/>
      <c r="D330" s="176" t="s">
        <v>207</v>
      </c>
      <c r="E330" s="191"/>
      <c r="F330" s="192" t="s">
        <v>1522</v>
      </c>
      <c r="H330" s="193" t="n">
        <v>39</v>
      </c>
      <c r="L330" s="190"/>
      <c r="M330" s="194"/>
      <c r="N330" s="195"/>
      <c r="O330" s="195"/>
      <c r="P330" s="195"/>
      <c r="Q330" s="195"/>
      <c r="R330" s="195"/>
      <c r="S330" s="195"/>
      <c r="T330" s="196"/>
      <c r="AT330" s="191" t="s">
        <v>207</v>
      </c>
      <c r="AU330" s="191" t="s">
        <v>82</v>
      </c>
      <c r="AV330" s="189" t="s">
        <v>82</v>
      </c>
      <c r="AW330" s="189" t="s">
        <v>35</v>
      </c>
      <c r="AX330" s="189" t="s">
        <v>72</v>
      </c>
      <c r="AY330" s="191" t="s">
        <v>127</v>
      </c>
    </row>
    <row r="331" s="182" customFormat="true" ht="12" hidden="false" customHeight="false" outlineLevel="0" collapsed="false">
      <c r="B331" s="183"/>
      <c r="D331" s="176" t="s">
        <v>207</v>
      </c>
      <c r="E331" s="184"/>
      <c r="F331" s="185" t="s">
        <v>1378</v>
      </c>
      <c r="H331" s="184"/>
      <c r="L331" s="183"/>
      <c r="M331" s="186"/>
      <c r="N331" s="187"/>
      <c r="O331" s="187"/>
      <c r="P331" s="187"/>
      <c r="Q331" s="187"/>
      <c r="R331" s="187"/>
      <c r="S331" s="187"/>
      <c r="T331" s="188"/>
      <c r="AT331" s="184" t="s">
        <v>207</v>
      </c>
      <c r="AU331" s="184" t="s">
        <v>82</v>
      </c>
      <c r="AV331" s="182" t="s">
        <v>80</v>
      </c>
      <c r="AW331" s="182" t="s">
        <v>35</v>
      </c>
      <c r="AX331" s="182" t="s">
        <v>72</v>
      </c>
      <c r="AY331" s="184" t="s">
        <v>127</v>
      </c>
    </row>
    <row r="332" s="189" customFormat="true" ht="12" hidden="false" customHeight="false" outlineLevel="0" collapsed="false">
      <c r="B332" s="190"/>
      <c r="D332" s="176" t="s">
        <v>207</v>
      </c>
      <c r="E332" s="191"/>
      <c r="F332" s="192" t="s">
        <v>1523</v>
      </c>
      <c r="H332" s="193" t="n">
        <v>36</v>
      </c>
      <c r="L332" s="190"/>
      <c r="M332" s="194"/>
      <c r="N332" s="195"/>
      <c r="O332" s="195"/>
      <c r="P332" s="195"/>
      <c r="Q332" s="195"/>
      <c r="R332" s="195"/>
      <c r="S332" s="195"/>
      <c r="T332" s="196"/>
      <c r="AT332" s="191" t="s">
        <v>207</v>
      </c>
      <c r="AU332" s="191" t="s">
        <v>82</v>
      </c>
      <c r="AV332" s="189" t="s">
        <v>82</v>
      </c>
      <c r="AW332" s="189" t="s">
        <v>35</v>
      </c>
      <c r="AX332" s="189" t="s">
        <v>72</v>
      </c>
      <c r="AY332" s="191" t="s">
        <v>127</v>
      </c>
    </row>
    <row r="333" s="197" customFormat="true" ht="12" hidden="false" customHeight="false" outlineLevel="0" collapsed="false">
      <c r="B333" s="198"/>
      <c r="D333" s="176" t="s">
        <v>207</v>
      </c>
      <c r="E333" s="199"/>
      <c r="F333" s="200" t="s">
        <v>227</v>
      </c>
      <c r="H333" s="201" t="n">
        <v>75</v>
      </c>
      <c r="L333" s="198"/>
      <c r="M333" s="202"/>
      <c r="N333" s="203"/>
      <c r="O333" s="203"/>
      <c r="P333" s="203"/>
      <c r="Q333" s="203"/>
      <c r="R333" s="203"/>
      <c r="S333" s="203"/>
      <c r="T333" s="204"/>
      <c r="AT333" s="199" t="s">
        <v>207</v>
      </c>
      <c r="AU333" s="199" t="s">
        <v>82</v>
      </c>
      <c r="AV333" s="197" t="s">
        <v>146</v>
      </c>
      <c r="AW333" s="197" t="s">
        <v>35</v>
      </c>
      <c r="AX333" s="197" t="s">
        <v>80</v>
      </c>
      <c r="AY333" s="199" t="s">
        <v>127</v>
      </c>
    </row>
    <row r="334" s="26" customFormat="true" ht="16.5" hidden="false" customHeight="true" outlineLevel="0" collapsed="false">
      <c r="B334" s="164"/>
      <c r="C334" s="205" t="s">
        <v>551</v>
      </c>
      <c r="D334" s="205" t="s">
        <v>228</v>
      </c>
      <c r="E334" s="206" t="s">
        <v>628</v>
      </c>
      <c r="F334" s="207" t="s">
        <v>629</v>
      </c>
      <c r="G334" s="208" t="s">
        <v>205</v>
      </c>
      <c r="H334" s="209" t="n">
        <v>0.88</v>
      </c>
      <c r="I334" s="210"/>
      <c r="J334" s="210" t="n">
        <f aca="false">ROUND(I334*H334,2)</f>
        <v>0</v>
      </c>
      <c r="K334" s="207"/>
      <c r="L334" s="211"/>
      <c r="M334" s="212"/>
      <c r="N334" s="213" t="s">
        <v>43</v>
      </c>
      <c r="O334" s="173" t="n">
        <v>0</v>
      </c>
      <c r="P334" s="173" t="n">
        <f aca="false">O334*H334</f>
        <v>0</v>
      </c>
      <c r="Q334" s="173" t="n">
        <v>0.55</v>
      </c>
      <c r="R334" s="173" t="n">
        <f aca="false">Q334*H334</f>
        <v>0.484</v>
      </c>
      <c r="S334" s="173" t="n">
        <v>0</v>
      </c>
      <c r="T334" s="174" t="n">
        <f aca="false">S334*H334</f>
        <v>0</v>
      </c>
      <c r="AR334" s="10" t="s">
        <v>363</v>
      </c>
      <c r="AT334" s="10" t="s">
        <v>228</v>
      </c>
      <c r="AU334" s="10" t="s">
        <v>82</v>
      </c>
      <c r="AY334" s="10" t="s">
        <v>127</v>
      </c>
      <c r="BE334" s="175" t="n">
        <f aca="false">IF(N334="základní",J334,0)</f>
        <v>0</v>
      </c>
      <c r="BF334" s="175" t="n">
        <f aca="false">IF(N334="snížená",J334,0)</f>
        <v>0</v>
      </c>
      <c r="BG334" s="175" t="n">
        <f aca="false">IF(N334="zákl. přenesená",J334,0)</f>
        <v>0</v>
      </c>
      <c r="BH334" s="175" t="n">
        <f aca="false">IF(N334="sníž. přenesená",J334,0)</f>
        <v>0</v>
      </c>
      <c r="BI334" s="175" t="n">
        <f aca="false">IF(N334="nulová",J334,0)</f>
        <v>0</v>
      </c>
      <c r="BJ334" s="10" t="s">
        <v>80</v>
      </c>
      <c r="BK334" s="175" t="n">
        <f aca="false">ROUND(I334*H334,2)</f>
        <v>0</v>
      </c>
      <c r="BL334" s="10" t="s">
        <v>282</v>
      </c>
      <c r="BM334" s="10" t="s">
        <v>1524</v>
      </c>
    </row>
    <row r="335" s="189" customFormat="true" ht="12" hidden="false" customHeight="false" outlineLevel="0" collapsed="false">
      <c r="B335" s="190"/>
      <c r="D335" s="176" t="s">
        <v>207</v>
      </c>
      <c r="E335" s="191"/>
      <c r="F335" s="192" t="s">
        <v>1525</v>
      </c>
      <c r="H335" s="193" t="n">
        <v>0.88</v>
      </c>
      <c r="L335" s="190"/>
      <c r="M335" s="194"/>
      <c r="N335" s="195"/>
      <c r="O335" s="195"/>
      <c r="P335" s="195"/>
      <c r="Q335" s="195"/>
      <c r="R335" s="195"/>
      <c r="S335" s="195"/>
      <c r="T335" s="196"/>
      <c r="AT335" s="191" t="s">
        <v>207</v>
      </c>
      <c r="AU335" s="191" t="s">
        <v>82</v>
      </c>
      <c r="AV335" s="189" t="s">
        <v>82</v>
      </c>
      <c r="AW335" s="189" t="s">
        <v>35</v>
      </c>
      <c r="AX335" s="189" t="s">
        <v>80</v>
      </c>
      <c r="AY335" s="191" t="s">
        <v>127</v>
      </c>
    </row>
    <row r="336" s="26" customFormat="true" ht="16.5" hidden="false" customHeight="true" outlineLevel="0" collapsed="false">
      <c r="B336" s="164"/>
      <c r="C336" s="165" t="s">
        <v>555</v>
      </c>
      <c r="D336" s="165" t="s">
        <v>130</v>
      </c>
      <c r="E336" s="166" t="s">
        <v>633</v>
      </c>
      <c r="F336" s="167" t="s">
        <v>634</v>
      </c>
      <c r="G336" s="168" t="s">
        <v>205</v>
      </c>
      <c r="H336" s="169" t="n">
        <v>4.29</v>
      </c>
      <c r="I336" s="170"/>
      <c r="J336" s="170" t="n">
        <f aca="false">ROUND(I336*H336,2)</f>
        <v>0</v>
      </c>
      <c r="K336" s="167" t="s">
        <v>134</v>
      </c>
      <c r="L336" s="27"/>
      <c r="M336" s="171"/>
      <c r="N336" s="172" t="s">
        <v>43</v>
      </c>
      <c r="O336" s="173" t="n">
        <v>0</v>
      </c>
      <c r="P336" s="173" t="n">
        <f aca="false">O336*H336</f>
        <v>0</v>
      </c>
      <c r="Q336" s="173" t="n">
        <v>0.02337</v>
      </c>
      <c r="R336" s="173" t="n">
        <f aca="false">Q336*H336</f>
        <v>0.1002573</v>
      </c>
      <c r="S336" s="173" t="n">
        <v>0</v>
      </c>
      <c r="T336" s="174" t="n">
        <f aca="false">S336*H336</f>
        <v>0</v>
      </c>
      <c r="AR336" s="10" t="s">
        <v>282</v>
      </c>
      <c r="AT336" s="10" t="s">
        <v>130</v>
      </c>
      <c r="AU336" s="10" t="s">
        <v>82</v>
      </c>
      <c r="AY336" s="10" t="s">
        <v>127</v>
      </c>
      <c r="BE336" s="175" t="n">
        <f aca="false">IF(N336="základní",J336,0)</f>
        <v>0</v>
      </c>
      <c r="BF336" s="175" t="n">
        <f aca="false">IF(N336="snížená",J336,0)</f>
        <v>0</v>
      </c>
      <c r="BG336" s="175" t="n">
        <f aca="false">IF(N336="zákl. přenesená",J336,0)</f>
        <v>0</v>
      </c>
      <c r="BH336" s="175" t="n">
        <f aca="false">IF(N336="sníž. přenesená",J336,0)</f>
        <v>0</v>
      </c>
      <c r="BI336" s="175" t="n">
        <f aca="false">IF(N336="nulová",J336,0)</f>
        <v>0</v>
      </c>
      <c r="BJ336" s="10" t="s">
        <v>80</v>
      </c>
      <c r="BK336" s="175" t="n">
        <f aca="false">ROUND(I336*H336,2)</f>
        <v>0</v>
      </c>
      <c r="BL336" s="10" t="s">
        <v>282</v>
      </c>
      <c r="BM336" s="10" t="s">
        <v>1526</v>
      </c>
    </row>
    <row r="337" s="189" customFormat="true" ht="12" hidden="false" customHeight="false" outlineLevel="0" collapsed="false">
      <c r="B337" s="190"/>
      <c r="D337" s="176" t="s">
        <v>207</v>
      </c>
      <c r="E337" s="191"/>
      <c r="F337" s="192" t="s">
        <v>1527</v>
      </c>
      <c r="H337" s="193" t="n">
        <v>4.29</v>
      </c>
      <c r="L337" s="190"/>
      <c r="M337" s="194"/>
      <c r="N337" s="195"/>
      <c r="O337" s="195"/>
      <c r="P337" s="195"/>
      <c r="Q337" s="195"/>
      <c r="R337" s="195"/>
      <c r="S337" s="195"/>
      <c r="T337" s="196"/>
      <c r="AT337" s="191" t="s">
        <v>207</v>
      </c>
      <c r="AU337" s="191" t="s">
        <v>82</v>
      </c>
      <c r="AV337" s="189" t="s">
        <v>82</v>
      </c>
      <c r="AW337" s="189" t="s">
        <v>35</v>
      </c>
      <c r="AX337" s="189" t="s">
        <v>80</v>
      </c>
      <c r="AY337" s="191" t="s">
        <v>127</v>
      </c>
    </row>
    <row r="338" s="26" customFormat="true" ht="25.5" hidden="false" customHeight="true" outlineLevel="0" collapsed="false">
      <c r="B338" s="164"/>
      <c r="C338" s="165" t="s">
        <v>560</v>
      </c>
      <c r="D338" s="165" t="s">
        <v>130</v>
      </c>
      <c r="E338" s="166" t="s">
        <v>735</v>
      </c>
      <c r="F338" s="167" t="s">
        <v>736</v>
      </c>
      <c r="G338" s="168" t="s">
        <v>279</v>
      </c>
      <c r="H338" s="169" t="n">
        <v>230</v>
      </c>
      <c r="I338" s="170"/>
      <c r="J338" s="170" t="n">
        <f aca="false">ROUND(I338*H338,2)</f>
        <v>0</v>
      </c>
      <c r="K338" s="167" t="s">
        <v>134</v>
      </c>
      <c r="L338" s="27"/>
      <c r="M338" s="171"/>
      <c r="N338" s="172" t="s">
        <v>43</v>
      </c>
      <c r="O338" s="173" t="n">
        <v>0.284</v>
      </c>
      <c r="P338" s="173" t="n">
        <f aca="false">O338*H338</f>
        <v>65.32</v>
      </c>
      <c r="Q338" s="173" t="n">
        <v>0</v>
      </c>
      <c r="R338" s="173" t="n">
        <f aca="false">Q338*H338</f>
        <v>0</v>
      </c>
      <c r="S338" s="173" t="n">
        <v>0.0088</v>
      </c>
      <c r="T338" s="174" t="n">
        <f aca="false">S338*H338</f>
        <v>2.024</v>
      </c>
      <c r="AR338" s="10" t="s">
        <v>282</v>
      </c>
      <c r="AT338" s="10" t="s">
        <v>130</v>
      </c>
      <c r="AU338" s="10" t="s">
        <v>82</v>
      </c>
      <c r="AY338" s="10" t="s">
        <v>127</v>
      </c>
      <c r="BE338" s="175" t="n">
        <f aca="false">IF(N338="základní",J338,0)</f>
        <v>0</v>
      </c>
      <c r="BF338" s="175" t="n">
        <f aca="false">IF(N338="snížená",J338,0)</f>
        <v>0</v>
      </c>
      <c r="BG338" s="175" t="n">
        <f aca="false">IF(N338="zákl. přenesená",J338,0)</f>
        <v>0</v>
      </c>
      <c r="BH338" s="175" t="n">
        <f aca="false">IF(N338="sníž. přenesená",J338,0)</f>
        <v>0</v>
      </c>
      <c r="BI338" s="175" t="n">
        <f aca="false">IF(N338="nulová",J338,0)</f>
        <v>0</v>
      </c>
      <c r="BJ338" s="10" t="s">
        <v>80</v>
      </c>
      <c r="BK338" s="175" t="n">
        <f aca="false">ROUND(I338*H338,2)</f>
        <v>0</v>
      </c>
      <c r="BL338" s="10" t="s">
        <v>282</v>
      </c>
      <c r="BM338" s="10" t="s">
        <v>1528</v>
      </c>
    </row>
    <row r="339" s="189" customFormat="true" ht="12" hidden="false" customHeight="false" outlineLevel="0" collapsed="false">
      <c r="B339" s="190"/>
      <c r="D339" s="176" t="s">
        <v>207</v>
      </c>
      <c r="E339" s="191"/>
      <c r="F339" s="192" t="s">
        <v>1529</v>
      </c>
      <c r="H339" s="193" t="n">
        <v>230</v>
      </c>
      <c r="L339" s="190"/>
      <c r="M339" s="194"/>
      <c r="N339" s="195"/>
      <c r="O339" s="195"/>
      <c r="P339" s="195"/>
      <c r="Q339" s="195"/>
      <c r="R339" s="195"/>
      <c r="S339" s="195"/>
      <c r="T339" s="196"/>
      <c r="AT339" s="191" t="s">
        <v>207</v>
      </c>
      <c r="AU339" s="191" t="s">
        <v>82</v>
      </c>
      <c r="AV339" s="189" t="s">
        <v>82</v>
      </c>
      <c r="AW339" s="189" t="s">
        <v>35</v>
      </c>
      <c r="AX339" s="189" t="s">
        <v>80</v>
      </c>
      <c r="AY339" s="191" t="s">
        <v>127</v>
      </c>
    </row>
    <row r="340" s="26" customFormat="true" ht="16.5" hidden="false" customHeight="true" outlineLevel="0" collapsed="false">
      <c r="B340" s="164"/>
      <c r="C340" s="165" t="s">
        <v>564</v>
      </c>
      <c r="D340" s="165" t="s">
        <v>130</v>
      </c>
      <c r="E340" s="166" t="s">
        <v>740</v>
      </c>
      <c r="F340" s="167" t="s">
        <v>741</v>
      </c>
      <c r="G340" s="168" t="s">
        <v>257</v>
      </c>
      <c r="H340" s="169" t="n">
        <v>115</v>
      </c>
      <c r="I340" s="170"/>
      <c r="J340" s="170" t="n">
        <f aca="false">ROUND(I340*H340,2)</f>
        <v>0</v>
      </c>
      <c r="K340" s="167"/>
      <c r="L340" s="27"/>
      <c r="M340" s="171"/>
      <c r="N340" s="172" t="s">
        <v>43</v>
      </c>
      <c r="O340" s="173" t="n">
        <v>0.606</v>
      </c>
      <c r="P340" s="173" t="n">
        <f aca="false">O340*H340</f>
        <v>69.69</v>
      </c>
      <c r="Q340" s="173" t="n">
        <v>0.01946</v>
      </c>
      <c r="R340" s="173" t="n">
        <f aca="false">Q340*H340</f>
        <v>2.2379</v>
      </c>
      <c r="S340" s="173" t="n">
        <v>0</v>
      </c>
      <c r="T340" s="174" t="n">
        <f aca="false">S340*H340</f>
        <v>0</v>
      </c>
      <c r="AR340" s="10" t="s">
        <v>282</v>
      </c>
      <c r="AT340" s="10" t="s">
        <v>130</v>
      </c>
      <c r="AU340" s="10" t="s">
        <v>82</v>
      </c>
      <c r="AY340" s="10" t="s">
        <v>127</v>
      </c>
      <c r="BE340" s="175" t="n">
        <f aca="false">IF(N340="základní",J340,0)</f>
        <v>0</v>
      </c>
      <c r="BF340" s="175" t="n">
        <f aca="false">IF(N340="snížená",J340,0)</f>
        <v>0</v>
      </c>
      <c r="BG340" s="175" t="n">
        <f aca="false">IF(N340="zákl. přenesená",J340,0)</f>
        <v>0</v>
      </c>
      <c r="BH340" s="175" t="n">
        <f aca="false">IF(N340="sníž. přenesená",J340,0)</f>
        <v>0</v>
      </c>
      <c r="BI340" s="175" t="n">
        <f aca="false">IF(N340="nulová",J340,0)</f>
        <v>0</v>
      </c>
      <c r="BJ340" s="10" t="s">
        <v>80</v>
      </c>
      <c r="BK340" s="175" t="n">
        <f aca="false">ROUND(I340*H340,2)</f>
        <v>0</v>
      </c>
      <c r="BL340" s="10" t="s">
        <v>282</v>
      </c>
      <c r="BM340" s="10" t="s">
        <v>1530</v>
      </c>
    </row>
    <row r="341" s="189" customFormat="true" ht="12" hidden="false" customHeight="false" outlineLevel="0" collapsed="false">
      <c r="B341" s="190"/>
      <c r="D341" s="176" t="s">
        <v>207</v>
      </c>
      <c r="E341" s="191"/>
      <c r="F341" s="192" t="s">
        <v>1531</v>
      </c>
      <c r="H341" s="193" t="n">
        <v>115</v>
      </c>
      <c r="L341" s="190"/>
      <c r="M341" s="194"/>
      <c r="N341" s="195"/>
      <c r="O341" s="195"/>
      <c r="P341" s="195"/>
      <c r="Q341" s="195"/>
      <c r="R341" s="195"/>
      <c r="S341" s="195"/>
      <c r="T341" s="196"/>
      <c r="AT341" s="191" t="s">
        <v>207</v>
      </c>
      <c r="AU341" s="191" t="s">
        <v>82</v>
      </c>
      <c r="AV341" s="189" t="s">
        <v>82</v>
      </c>
      <c r="AW341" s="189" t="s">
        <v>35</v>
      </c>
      <c r="AX341" s="189" t="s">
        <v>80</v>
      </c>
      <c r="AY341" s="191" t="s">
        <v>127</v>
      </c>
    </row>
    <row r="342" s="26" customFormat="true" ht="16.5" hidden="false" customHeight="true" outlineLevel="0" collapsed="false">
      <c r="B342" s="164"/>
      <c r="C342" s="165" t="s">
        <v>569</v>
      </c>
      <c r="D342" s="165" t="s">
        <v>130</v>
      </c>
      <c r="E342" s="166" t="s">
        <v>1532</v>
      </c>
      <c r="F342" s="167" t="s">
        <v>1533</v>
      </c>
      <c r="G342" s="168" t="s">
        <v>257</v>
      </c>
      <c r="H342" s="169" t="n">
        <v>24</v>
      </c>
      <c r="I342" s="170"/>
      <c r="J342" s="170" t="n">
        <f aca="false">ROUND(I342*H342,2)</f>
        <v>0</v>
      </c>
      <c r="K342" s="167" t="s">
        <v>134</v>
      </c>
      <c r="L342" s="27"/>
      <c r="M342" s="171"/>
      <c r="N342" s="172" t="s">
        <v>43</v>
      </c>
      <c r="O342" s="173" t="n">
        <v>0.341</v>
      </c>
      <c r="P342" s="173" t="n">
        <f aca="false">O342*H342</f>
        <v>8.184</v>
      </c>
      <c r="Q342" s="173" t="n">
        <v>0</v>
      </c>
      <c r="R342" s="173" t="n">
        <f aca="false">Q342*H342</f>
        <v>0</v>
      </c>
      <c r="S342" s="173" t="n">
        <v>0</v>
      </c>
      <c r="T342" s="174" t="n">
        <f aca="false">S342*H342</f>
        <v>0</v>
      </c>
      <c r="AR342" s="10" t="s">
        <v>282</v>
      </c>
      <c r="AT342" s="10" t="s">
        <v>130</v>
      </c>
      <c r="AU342" s="10" t="s">
        <v>82</v>
      </c>
      <c r="AY342" s="10" t="s">
        <v>127</v>
      </c>
      <c r="BE342" s="175" t="n">
        <f aca="false">IF(N342="základní",J342,0)</f>
        <v>0</v>
      </c>
      <c r="BF342" s="175" t="n">
        <f aca="false">IF(N342="snížená",J342,0)</f>
        <v>0</v>
      </c>
      <c r="BG342" s="175" t="n">
        <f aca="false">IF(N342="zákl. přenesená",J342,0)</f>
        <v>0</v>
      </c>
      <c r="BH342" s="175" t="n">
        <f aca="false">IF(N342="sníž. přenesená",J342,0)</f>
        <v>0</v>
      </c>
      <c r="BI342" s="175" t="n">
        <f aca="false">IF(N342="nulová",J342,0)</f>
        <v>0</v>
      </c>
      <c r="BJ342" s="10" t="s">
        <v>80</v>
      </c>
      <c r="BK342" s="175" t="n">
        <f aca="false">ROUND(I342*H342,2)</f>
        <v>0</v>
      </c>
      <c r="BL342" s="10" t="s">
        <v>282</v>
      </c>
      <c r="BM342" s="10" t="s">
        <v>1534</v>
      </c>
    </row>
    <row r="343" s="182" customFormat="true" ht="12" hidden="false" customHeight="false" outlineLevel="0" collapsed="false">
      <c r="B343" s="183"/>
      <c r="D343" s="176" t="s">
        <v>207</v>
      </c>
      <c r="E343" s="184"/>
      <c r="F343" s="185" t="s">
        <v>1378</v>
      </c>
      <c r="H343" s="184"/>
      <c r="L343" s="183"/>
      <c r="M343" s="186"/>
      <c r="N343" s="187"/>
      <c r="O343" s="187"/>
      <c r="P343" s="187"/>
      <c r="Q343" s="187"/>
      <c r="R343" s="187"/>
      <c r="S343" s="187"/>
      <c r="T343" s="188"/>
      <c r="AT343" s="184" t="s">
        <v>207</v>
      </c>
      <c r="AU343" s="184" t="s">
        <v>82</v>
      </c>
      <c r="AV343" s="182" t="s">
        <v>80</v>
      </c>
      <c r="AW343" s="182" t="s">
        <v>35</v>
      </c>
      <c r="AX343" s="182" t="s">
        <v>72</v>
      </c>
      <c r="AY343" s="184" t="s">
        <v>127</v>
      </c>
    </row>
    <row r="344" s="189" customFormat="true" ht="12" hidden="false" customHeight="false" outlineLevel="0" collapsed="false">
      <c r="B344" s="190"/>
      <c r="D344" s="176" t="s">
        <v>207</v>
      </c>
      <c r="E344" s="191"/>
      <c r="F344" s="192" t="s">
        <v>1535</v>
      </c>
      <c r="H344" s="193" t="n">
        <v>24</v>
      </c>
      <c r="L344" s="190"/>
      <c r="M344" s="194"/>
      <c r="N344" s="195"/>
      <c r="O344" s="195"/>
      <c r="P344" s="195"/>
      <c r="Q344" s="195"/>
      <c r="R344" s="195"/>
      <c r="S344" s="195"/>
      <c r="T344" s="196"/>
      <c r="AT344" s="191" t="s">
        <v>207</v>
      </c>
      <c r="AU344" s="191" t="s">
        <v>82</v>
      </c>
      <c r="AV344" s="189" t="s">
        <v>82</v>
      </c>
      <c r="AW344" s="189" t="s">
        <v>35</v>
      </c>
      <c r="AX344" s="189" t="s">
        <v>80</v>
      </c>
      <c r="AY344" s="191" t="s">
        <v>127</v>
      </c>
    </row>
    <row r="345" s="26" customFormat="true" ht="16.5" hidden="false" customHeight="true" outlineLevel="0" collapsed="false">
      <c r="B345" s="164"/>
      <c r="C345" s="205" t="s">
        <v>575</v>
      </c>
      <c r="D345" s="205" t="s">
        <v>228</v>
      </c>
      <c r="E345" s="206" t="s">
        <v>709</v>
      </c>
      <c r="F345" s="207" t="s">
        <v>710</v>
      </c>
      <c r="G345" s="208" t="s">
        <v>205</v>
      </c>
      <c r="H345" s="209" t="n">
        <v>0.792</v>
      </c>
      <c r="I345" s="210"/>
      <c r="J345" s="210" t="n">
        <f aca="false">ROUND(I345*H345,2)</f>
        <v>0</v>
      </c>
      <c r="K345" s="207"/>
      <c r="L345" s="211"/>
      <c r="M345" s="212"/>
      <c r="N345" s="213" t="s">
        <v>43</v>
      </c>
      <c r="O345" s="173" t="n">
        <v>0</v>
      </c>
      <c r="P345" s="173" t="n">
        <f aca="false">O345*H345</f>
        <v>0</v>
      </c>
      <c r="Q345" s="173" t="n">
        <v>0.5</v>
      </c>
      <c r="R345" s="173" t="n">
        <f aca="false">Q345*H345</f>
        <v>0.396</v>
      </c>
      <c r="S345" s="173" t="n">
        <v>0</v>
      </c>
      <c r="T345" s="174" t="n">
        <f aca="false">S345*H345</f>
        <v>0</v>
      </c>
      <c r="AR345" s="10" t="s">
        <v>363</v>
      </c>
      <c r="AT345" s="10" t="s">
        <v>228</v>
      </c>
      <c r="AU345" s="10" t="s">
        <v>82</v>
      </c>
      <c r="AY345" s="10" t="s">
        <v>127</v>
      </c>
      <c r="BE345" s="175" t="n">
        <f aca="false">IF(N345="základní",J345,0)</f>
        <v>0</v>
      </c>
      <c r="BF345" s="175" t="n">
        <f aca="false">IF(N345="snížená",J345,0)</f>
        <v>0</v>
      </c>
      <c r="BG345" s="175" t="n">
        <f aca="false">IF(N345="zákl. přenesená",J345,0)</f>
        <v>0</v>
      </c>
      <c r="BH345" s="175" t="n">
        <f aca="false">IF(N345="sníž. přenesená",J345,0)</f>
        <v>0</v>
      </c>
      <c r="BI345" s="175" t="n">
        <f aca="false">IF(N345="nulová",J345,0)</f>
        <v>0</v>
      </c>
      <c r="BJ345" s="10" t="s">
        <v>80</v>
      </c>
      <c r="BK345" s="175" t="n">
        <f aca="false">ROUND(I345*H345,2)</f>
        <v>0</v>
      </c>
      <c r="BL345" s="10" t="s">
        <v>282</v>
      </c>
      <c r="BM345" s="10" t="s">
        <v>1536</v>
      </c>
    </row>
    <row r="346" s="189" customFormat="true" ht="12" hidden="false" customHeight="false" outlineLevel="0" collapsed="false">
      <c r="B346" s="190"/>
      <c r="D346" s="176" t="s">
        <v>207</v>
      </c>
      <c r="E346" s="191"/>
      <c r="F346" s="192" t="s">
        <v>1537</v>
      </c>
      <c r="H346" s="193" t="n">
        <v>0.792</v>
      </c>
      <c r="L346" s="190"/>
      <c r="M346" s="194"/>
      <c r="N346" s="195"/>
      <c r="O346" s="195"/>
      <c r="P346" s="195"/>
      <c r="Q346" s="195"/>
      <c r="R346" s="195"/>
      <c r="S346" s="195"/>
      <c r="T346" s="196"/>
      <c r="AT346" s="191" t="s">
        <v>207</v>
      </c>
      <c r="AU346" s="191" t="s">
        <v>82</v>
      </c>
      <c r="AV346" s="189" t="s">
        <v>82</v>
      </c>
      <c r="AW346" s="189" t="s">
        <v>35</v>
      </c>
      <c r="AX346" s="189" t="s">
        <v>80</v>
      </c>
      <c r="AY346" s="191" t="s">
        <v>127</v>
      </c>
    </row>
    <row r="347" s="26" customFormat="true" ht="16.5" hidden="false" customHeight="true" outlineLevel="0" collapsed="false">
      <c r="B347" s="164"/>
      <c r="C347" s="165" t="s">
        <v>580</v>
      </c>
      <c r="D347" s="165" t="s">
        <v>130</v>
      </c>
      <c r="E347" s="166" t="s">
        <v>721</v>
      </c>
      <c r="F347" s="167" t="s">
        <v>722</v>
      </c>
      <c r="G347" s="168" t="s">
        <v>257</v>
      </c>
      <c r="H347" s="169" t="n">
        <v>109</v>
      </c>
      <c r="I347" s="170"/>
      <c r="J347" s="170" t="n">
        <f aca="false">ROUND(I347*H347,2)</f>
        <v>0</v>
      </c>
      <c r="K347" s="167" t="s">
        <v>134</v>
      </c>
      <c r="L347" s="27"/>
      <c r="M347" s="171"/>
      <c r="N347" s="172" t="s">
        <v>43</v>
      </c>
      <c r="O347" s="173" t="n">
        <v>0</v>
      </c>
      <c r="P347" s="173" t="n">
        <f aca="false">O347*H347</f>
        <v>0</v>
      </c>
      <c r="Q347" s="173" t="n">
        <v>0.0002</v>
      </c>
      <c r="R347" s="173" t="n">
        <f aca="false">Q347*H347</f>
        <v>0.0218</v>
      </c>
      <c r="S347" s="173" t="n">
        <v>0</v>
      </c>
      <c r="T347" s="174" t="n">
        <f aca="false">S347*H347</f>
        <v>0</v>
      </c>
      <c r="AR347" s="10" t="s">
        <v>282</v>
      </c>
      <c r="AT347" s="10" t="s">
        <v>130</v>
      </c>
      <c r="AU347" s="10" t="s">
        <v>82</v>
      </c>
      <c r="AY347" s="10" t="s">
        <v>127</v>
      </c>
      <c r="BE347" s="175" t="n">
        <f aca="false">IF(N347="základní",J347,0)</f>
        <v>0</v>
      </c>
      <c r="BF347" s="175" t="n">
        <f aca="false">IF(N347="snížená",J347,0)</f>
        <v>0</v>
      </c>
      <c r="BG347" s="175" t="n">
        <f aca="false">IF(N347="zákl. přenesená",J347,0)</f>
        <v>0</v>
      </c>
      <c r="BH347" s="175" t="n">
        <f aca="false">IF(N347="sníž. přenesená",J347,0)</f>
        <v>0</v>
      </c>
      <c r="BI347" s="175" t="n">
        <f aca="false">IF(N347="nulová",J347,0)</f>
        <v>0</v>
      </c>
      <c r="BJ347" s="10" t="s">
        <v>80</v>
      </c>
      <c r="BK347" s="175" t="n">
        <f aca="false">ROUND(I347*H347,2)</f>
        <v>0</v>
      </c>
      <c r="BL347" s="10" t="s">
        <v>282</v>
      </c>
      <c r="BM347" s="10" t="s">
        <v>1538</v>
      </c>
    </row>
    <row r="348" s="26" customFormat="true" ht="25.5" hidden="false" customHeight="true" outlineLevel="0" collapsed="false">
      <c r="B348" s="164"/>
      <c r="C348" s="165" t="s">
        <v>586</v>
      </c>
      <c r="D348" s="165" t="s">
        <v>130</v>
      </c>
      <c r="E348" s="166" t="s">
        <v>1139</v>
      </c>
      <c r="F348" s="167" t="s">
        <v>1140</v>
      </c>
      <c r="G348" s="168" t="s">
        <v>279</v>
      </c>
      <c r="H348" s="169" t="n">
        <v>358</v>
      </c>
      <c r="I348" s="170"/>
      <c r="J348" s="170" t="n">
        <f aca="false">ROUND(I348*H348,2)</f>
        <v>0</v>
      </c>
      <c r="K348" s="167" t="s">
        <v>134</v>
      </c>
      <c r="L348" s="27"/>
      <c r="M348" s="171"/>
      <c r="N348" s="172" t="s">
        <v>43</v>
      </c>
      <c r="O348" s="173" t="n">
        <v>0.36</v>
      </c>
      <c r="P348" s="173" t="n">
        <f aca="false">O348*H348</f>
        <v>128.88</v>
      </c>
      <c r="Q348" s="173" t="n">
        <v>0</v>
      </c>
      <c r="R348" s="173" t="n">
        <f aca="false">Q348*H348</f>
        <v>0</v>
      </c>
      <c r="S348" s="173" t="n">
        <v>0</v>
      </c>
      <c r="T348" s="174" t="n">
        <f aca="false">S348*H348</f>
        <v>0</v>
      </c>
      <c r="AR348" s="10" t="s">
        <v>146</v>
      </c>
      <c r="AT348" s="10" t="s">
        <v>130</v>
      </c>
      <c r="AU348" s="10" t="s">
        <v>82</v>
      </c>
      <c r="AY348" s="10" t="s">
        <v>127</v>
      </c>
      <c r="BE348" s="175" t="n">
        <f aca="false">IF(N348="základní",J348,0)</f>
        <v>0</v>
      </c>
      <c r="BF348" s="175" t="n">
        <f aca="false">IF(N348="snížená",J348,0)</f>
        <v>0</v>
      </c>
      <c r="BG348" s="175" t="n">
        <f aca="false">IF(N348="zákl. přenesená",J348,0)</f>
        <v>0</v>
      </c>
      <c r="BH348" s="175" t="n">
        <f aca="false">IF(N348="sníž. přenesená",J348,0)</f>
        <v>0</v>
      </c>
      <c r="BI348" s="175" t="n">
        <f aca="false">IF(N348="nulová",J348,0)</f>
        <v>0</v>
      </c>
      <c r="BJ348" s="10" t="s">
        <v>80</v>
      </c>
      <c r="BK348" s="175" t="n">
        <f aca="false">ROUND(I348*H348,2)</f>
        <v>0</v>
      </c>
      <c r="BL348" s="10" t="s">
        <v>146</v>
      </c>
      <c r="BM348" s="10" t="s">
        <v>1539</v>
      </c>
    </row>
    <row r="349" s="182" customFormat="true" ht="12" hidden="false" customHeight="false" outlineLevel="0" collapsed="false">
      <c r="B349" s="183"/>
      <c r="D349" s="176" t="s">
        <v>207</v>
      </c>
      <c r="E349" s="184"/>
      <c r="F349" s="185" t="s">
        <v>1540</v>
      </c>
      <c r="H349" s="184"/>
      <c r="L349" s="183"/>
      <c r="M349" s="186"/>
      <c r="N349" s="187"/>
      <c r="O349" s="187"/>
      <c r="P349" s="187"/>
      <c r="Q349" s="187"/>
      <c r="R349" s="187"/>
      <c r="S349" s="187"/>
      <c r="T349" s="188"/>
      <c r="AT349" s="184" t="s">
        <v>207</v>
      </c>
      <c r="AU349" s="184" t="s">
        <v>82</v>
      </c>
      <c r="AV349" s="182" t="s">
        <v>80</v>
      </c>
      <c r="AW349" s="182" t="s">
        <v>35</v>
      </c>
      <c r="AX349" s="182" t="s">
        <v>72</v>
      </c>
      <c r="AY349" s="184" t="s">
        <v>127</v>
      </c>
    </row>
    <row r="350" s="189" customFormat="true" ht="12" hidden="false" customHeight="false" outlineLevel="0" collapsed="false">
      <c r="B350" s="190"/>
      <c r="D350" s="176" t="s">
        <v>207</v>
      </c>
      <c r="E350" s="191"/>
      <c r="F350" s="192" t="s">
        <v>1541</v>
      </c>
      <c r="H350" s="193" t="n">
        <v>29.6</v>
      </c>
      <c r="L350" s="190"/>
      <c r="M350" s="194"/>
      <c r="N350" s="195"/>
      <c r="O350" s="195"/>
      <c r="P350" s="195"/>
      <c r="Q350" s="195"/>
      <c r="R350" s="195"/>
      <c r="S350" s="195"/>
      <c r="T350" s="196"/>
      <c r="AT350" s="191" t="s">
        <v>207</v>
      </c>
      <c r="AU350" s="191" t="s">
        <v>82</v>
      </c>
      <c r="AV350" s="189" t="s">
        <v>82</v>
      </c>
      <c r="AW350" s="189" t="s">
        <v>35</v>
      </c>
      <c r="AX350" s="189" t="s">
        <v>72</v>
      </c>
      <c r="AY350" s="191" t="s">
        <v>127</v>
      </c>
    </row>
    <row r="351" s="189" customFormat="true" ht="12" hidden="false" customHeight="false" outlineLevel="0" collapsed="false">
      <c r="B351" s="190"/>
      <c r="D351" s="176" t="s">
        <v>207</v>
      </c>
      <c r="E351" s="191"/>
      <c r="F351" s="192" t="s">
        <v>1542</v>
      </c>
      <c r="H351" s="193" t="n">
        <v>37.6</v>
      </c>
      <c r="L351" s="190"/>
      <c r="M351" s="194"/>
      <c r="N351" s="195"/>
      <c r="O351" s="195"/>
      <c r="P351" s="195"/>
      <c r="Q351" s="195"/>
      <c r="R351" s="195"/>
      <c r="S351" s="195"/>
      <c r="T351" s="196"/>
      <c r="AT351" s="191" t="s">
        <v>207</v>
      </c>
      <c r="AU351" s="191" t="s">
        <v>82</v>
      </c>
      <c r="AV351" s="189" t="s">
        <v>82</v>
      </c>
      <c r="AW351" s="189" t="s">
        <v>35</v>
      </c>
      <c r="AX351" s="189" t="s">
        <v>72</v>
      </c>
      <c r="AY351" s="191" t="s">
        <v>127</v>
      </c>
    </row>
    <row r="352" s="189" customFormat="true" ht="12" hidden="false" customHeight="false" outlineLevel="0" collapsed="false">
      <c r="B352" s="190"/>
      <c r="D352" s="176" t="s">
        <v>207</v>
      </c>
      <c r="E352" s="191"/>
      <c r="F352" s="192" t="s">
        <v>1543</v>
      </c>
      <c r="H352" s="193" t="n">
        <v>44.8</v>
      </c>
      <c r="L352" s="190"/>
      <c r="M352" s="194"/>
      <c r="N352" s="195"/>
      <c r="O352" s="195"/>
      <c r="P352" s="195"/>
      <c r="Q352" s="195"/>
      <c r="R352" s="195"/>
      <c r="S352" s="195"/>
      <c r="T352" s="196"/>
      <c r="AT352" s="191" t="s">
        <v>207</v>
      </c>
      <c r="AU352" s="191" t="s">
        <v>82</v>
      </c>
      <c r="AV352" s="189" t="s">
        <v>82</v>
      </c>
      <c r="AW352" s="189" t="s">
        <v>35</v>
      </c>
      <c r="AX352" s="189" t="s">
        <v>72</v>
      </c>
      <c r="AY352" s="191" t="s">
        <v>127</v>
      </c>
    </row>
    <row r="353" s="189" customFormat="true" ht="12" hidden="false" customHeight="false" outlineLevel="0" collapsed="false">
      <c r="B353" s="190"/>
      <c r="D353" s="176" t="s">
        <v>207</v>
      </c>
      <c r="E353" s="191"/>
      <c r="F353" s="192" t="s">
        <v>1544</v>
      </c>
      <c r="H353" s="193" t="n">
        <v>38.4</v>
      </c>
      <c r="L353" s="190"/>
      <c r="M353" s="194"/>
      <c r="N353" s="195"/>
      <c r="O353" s="195"/>
      <c r="P353" s="195"/>
      <c r="Q353" s="195"/>
      <c r="R353" s="195"/>
      <c r="S353" s="195"/>
      <c r="T353" s="196"/>
      <c r="AT353" s="191" t="s">
        <v>207</v>
      </c>
      <c r="AU353" s="191" t="s">
        <v>82</v>
      </c>
      <c r="AV353" s="189" t="s">
        <v>82</v>
      </c>
      <c r="AW353" s="189" t="s">
        <v>35</v>
      </c>
      <c r="AX353" s="189" t="s">
        <v>72</v>
      </c>
      <c r="AY353" s="191" t="s">
        <v>127</v>
      </c>
    </row>
    <row r="354" s="189" customFormat="true" ht="12" hidden="false" customHeight="false" outlineLevel="0" collapsed="false">
      <c r="B354" s="190"/>
      <c r="D354" s="176" t="s">
        <v>207</v>
      </c>
      <c r="E354" s="191"/>
      <c r="F354" s="192" t="s">
        <v>1545</v>
      </c>
      <c r="H354" s="193" t="n">
        <v>42</v>
      </c>
      <c r="L354" s="190"/>
      <c r="M354" s="194"/>
      <c r="N354" s="195"/>
      <c r="O354" s="195"/>
      <c r="P354" s="195"/>
      <c r="Q354" s="195"/>
      <c r="R354" s="195"/>
      <c r="S354" s="195"/>
      <c r="T354" s="196"/>
      <c r="AT354" s="191" t="s">
        <v>207</v>
      </c>
      <c r="AU354" s="191" t="s">
        <v>82</v>
      </c>
      <c r="AV354" s="189" t="s">
        <v>82</v>
      </c>
      <c r="AW354" s="189" t="s">
        <v>35</v>
      </c>
      <c r="AX354" s="189" t="s">
        <v>72</v>
      </c>
      <c r="AY354" s="191" t="s">
        <v>127</v>
      </c>
    </row>
    <row r="355" s="189" customFormat="true" ht="12" hidden="false" customHeight="false" outlineLevel="0" collapsed="false">
      <c r="B355" s="190"/>
      <c r="D355" s="176" t="s">
        <v>207</v>
      </c>
      <c r="E355" s="191"/>
      <c r="F355" s="192" t="s">
        <v>1546</v>
      </c>
      <c r="H355" s="193" t="n">
        <v>28</v>
      </c>
      <c r="L355" s="190"/>
      <c r="M355" s="194"/>
      <c r="N355" s="195"/>
      <c r="O355" s="195"/>
      <c r="P355" s="195"/>
      <c r="Q355" s="195"/>
      <c r="R355" s="195"/>
      <c r="S355" s="195"/>
      <c r="T355" s="196"/>
      <c r="AT355" s="191" t="s">
        <v>207</v>
      </c>
      <c r="AU355" s="191" t="s">
        <v>82</v>
      </c>
      <c r="AV355" s="189" t="s">
        <v>82</v>
      </c>
      <c r="AW355" s="189" t="s">
        <v>35</v>
      </c>
      <c r="AX355" s="189" t="s">
        <v>72</v>
      </c>
      <c r="AY355" s="191" t="s">
        <v>127</v>
      </c>
    </row>
    <row r="356" s="189" customFormat="true" ht="12" hidden="false" customHeight="false" outlineLevel="0" collapsed="false">
      <c r="B356" s="190"/>
      <c r="D356" s="176" t="s">
        <v>207</v>
      </c>
      <c r="E356" s="191"/>
      <c r="F356" s="192" t="s">
        <v>1547</v>
      </c>
      <c r="H356" s="193" t="n">
        <v>42</v>
      </c>
      <c r="L356" s="190"/>
      <c r="M356" s="194"/>
      <c r="N356" s="195"/>
      <c r="O356" s="195"/>
      <c r="P356" s="195"/>
      <c r="Q356" s="195"/>
      <c r="R356" s="195"/>
      <c r="S356" s="195"/>
      <c r="T356" s="196"/>
      <c r="AT356" s="191" t="s">
        <v>207</v>
      </c>
      <c r="AU356" s="191" t="s">
        <v>82</v>
      </c>
      <c r="AV356" s="189" t="s">
        <v>82</v>
      </c>
      <c r="AW356" s="189" t="s">
        <v>35</v>
      </c>
      <c r="AX356" s="189" t="s">
        <v>72</v>
      </c>
      <c r="AY356" s="191" t="s">
        <v>127</v>
      </c>
    </row>
    <row r="357" s="189" customFormat="true" ht="12" hidden="false" customHeight="false" outlineLevel="0" collapsed="false">
      <c r="B357" s="190"/>
      <c r="D357" s="176" t="s">
        <v>207</v>
      </c>
      <c r="E357" s="191"/>
      <c r="F357" s="192" t="s">
        <v>1548</v>
      </c>
      <c r="H357" s="193" t="n">
        <v>28</v>
      </c>
      <c r="L357" s="190"/>
      <c r="M357" s="194"/>
      <c r="N357" s="195"/>
      <c r="O357" s="195"/>
      <c r="P357" s="195"/>
      <c r="Q357" s="195"/>
      <c r="R357" s="195"/>
      <c r="S357" s="195"/>
      <c r="T357" s="196"/>
      <c r="AT357" s="191" t="s">
        <v>207</v>
      </c>
      <c r="AU357" s="191" t="s">
        <v>82</v>
      </c>
      <c r="AV357" s="189" t="s">
        <v>82</v>
      </c>
      <c r="AW357" s="189" t="s">
        <v>35</v>
      </c>
      <c r="AX357" s="189" t="s">
        <v>72</v>
      </c>
      <c r="AY357" s="191" t="s">
        <v>127</v>
      </c>
    </row>
    <row r="358" s="189" customFormat="true" ht="12" hidden="false" customHeight="false" outlineLevel="0" collapsed="false">
      <c r="B358" s="190"/>
      <c r="D358" s="176" t="s">
        <v>207</v>
      </c>
      <c r="E358" s="191"/>
      <c r="F358" s="192" t="s">
        <v>1549</v>
      </c>
      <c r="H358" s="193" t="n">
        <v>44.2</v>
      </c>
      <c r="L358" s="190"/>
      <c r="M358" s="194"/>
      <c r="N358" s="195"/>
      <c r="O358" s="195"/>
      <c r="P358" s="195"/>
      <c r="Q358" s="195"/>
      <c r="R358" s="195"/>
      <c r="S358" s="195"/>
      <c r="T358" s="196"/>
      <c r="AT358" s="191" t="s">
        <v>207</v>
      </c>
      <c r="AU358" s="191" t="s">
        <v>82</v>
      </c>
      <c r="AV358" s="189" t="s">
        <v>82</v>
      </c>
      <c r="AW358" s="189" t="s">
        <v>35</v>
      </c>
      <c r="AX358" s="189" t="s">
        <v>72</v>
      </c>
      <c r="AY358" s="191" t="s">
        <v>127</v>
      </c>
    </row>
    <row r="359" s="189" customFormat="true" ht="12" hidden="false" customHeight="false" outlineLevel="0" collapsed="false">
      <c r="B359" s="190"/>
      <c r="D359" s="176" t="s">
        <v>207</v>
      </c>
      <c r="E359" s="191"/>
      <c r="F359" s="192" t="s">
        <v>1550</v>
      </c>
      <c r="H359" s="193" t="n">
        <v>23.4</v>
      </c>
      <c r="L359" s="190"/>
      <c r="M359" s="194"/>
      <c r="N359" s="195"/>
      <c r="O359" s="195"/>
      <c r="P359" s="195"/>
      <c r="Q359" s="195"/>
      <c r="R359" s="195"/>
      <c r="S359" s="195"/>
      <c r="T359" s="196"/>
      <c r="AT359" s="191" t="s">
        <v>207</v>
      </c>
      <c r="AU359" s="191" t="s">
        <v>82</v>
      </c>
      <c r="AV359" s="189" t="s">
        <v>82</v>
      </c>
      <c r="AW359" s="189" t="s">
        <v>35</v>
      </c>
      <c r="AX359" s="189" t="s">
        <v>72</v>
      </c>
      <c r="AY359" s="191" t="s">
        <v>127</v>
      </c>
    </row>
    <row r="360" s="197" customFormat="true" ht="12" hidden="false" customHeight="false" outlineLevel="0" collapsed="false">
      <c r="B360" s="198"/>
      <c r="D360" s="176" t="s">
        <v>207</v>
      </c>
      <c r="E360" s="199"/>
      <c r="F360" s="200" t="s">
        <v>227</v>
      </c>
      <c r="H360" s="201" t="n">
        <v>358</v>
      </c>
      <c r="L360" s="198"/>
      <c r="M360" s="202"/>
      <c r="N360" s="203"/>
      <c r="O360" s="203"/>
      <c r="P360" s="203"/>
      <c r="Q360" s="203"/>
      <c r="R360" s="203"/>
      <c r="S360" s="203"/>
      <c r="T360" s="204"/>
      <c r="AT360" s="199" t="s">
        <v>207</v>
      </c>
      <c r="AU360" s="199" t="s">
        <v>82</v>
      </c>
      <c r="AV360" s="197" t="s">
        <v>146</v>
      </c>
      <c r="AW360" s="197" t="s">
        <v>35</v>
      </c>
      <c r="AX360" s="197" t="s">
        <v>80</v>
      </c>
      <c r="AY360" s="199" t="s">
        <v>127</v>
      </c>
    </row>
    <row r="361" s="26" customFormat="true" ht="25.5" hidden="false" customHeight="true" outlineLevel="0" collapsed="false">
      <c r="B361" s="164"/>
      <c r="C361" s="165" t="s">
        <v>590</v>
      </c>
      <c r="D361" s="165" t="s">
        <v>130</v>
      </c>
      <c r="E361" s="166" t="s">
        <v>1152</v>
      </c>
      <c r="F361" s="167" t="s">
        <v>1153</v>
      </c>
      <c r="G361" s="168" t="s">
        <v>279</v>
      </c>
      <c r="H361" s="169" t="n">
        <v>54.2</v>
      </c>
      <c r="I361" s="170"/>
      <c r="J361" s="170" t="n">
        <f aca="false">ROUND(I361*H361,2)</f>
        <v>0</v>
      </c>
      <c r="K361" s="167" t="s">
        <v>134</v>
      </c>
      <c r="L361" s="27"/>
      <c r="M361" s="171"/>
      <c r="N361" s="172" t="s">
        <v>43</v>
      </c>
      <c r="O361" s="173" t="n">
        <v>0.581</v>
      </c>
      <c r="P361" s="173" t="n">
        <f aca="false">O361*H361</f>
        <v>31.4902</v>
      </c>
      <c r="Q361" s="173" t="n">
        <v>0</v>
      </c>
      <c r="R361" s="173" t="n">
        <f aca="false">Q361*H361</f>
        <v>0</v>
      </c>
      <c r="S361" s="173" t="n">
        <v>0</v>
      </c>
      <c r="T361" s="174" t="n">
        <f aca="false">S361*H361</f>
        <v>0</v>
      </c>
      <c r="AR361" s="10" t="s">
        <v>282</v>
      </c>
      <c r="AT361" s="10" t="s">
        <v>130</v>
      </c>
      <c r="AU361" s="10" t="s">
        <v>82</v>
      </c>
      <c r="AY361" s="10" t="s">
        <v>127</v>
      </c>
      <c r="BE361" s="175" t="n">
        <f aca="false">IF(N361="základní",J361,0)</f>
        <v>0</v>
      </c>
      <c r="BF361" s="175" t="n">
        <f aca="false">IF(N361="snížená",J361,0)</f>
        <v>0</v>
      </c>
      <c r="BG361" s="175" t="n">
        <f aca="false">IF(N361="zákl. přenesená",J361,0)</f>
        <v>0</v>
      </c>
      <c r="BH361" s="175" t="n">
        <f aca="false">IF(N361="sníž. přenesená",J361,0)</f>
        <v>0</v>
      </c>
      <c r="BI361" s="175" t="n">
        <f aca="false">IF(N361="nulová",J361,0)</f>
        <v>0</v>
      </c>
      <c r="BJ361" s="10" t="s">
        <v>80</v>
      </c>
      <c r="BK361" s="175" t="n">
        <f aca="false">ROUND(I361*H361,2)</f>
        <v>0</v>
      </c>
      <c r="BL361" s="10" t="s">
        <v>282</v>
      </c>
      <c r="BM361" s="10" t="s">
        <v>1551</v>
      </c>
    </row>
    <row r="362" s="182" customFormat="true" ht="12" hidden="false" customHeight="false" outlineLevel="0" collapsed="false">
      <c r="B362" s="183"/>
      <c r="D362" s="176" t="s">
        <v>207</v>
      </c>
      <c r="E362" s="184"/>
      <c r="F362" s="185" t="s">
        <v>1540</v>
      </c>
      <c r="H362" s="184"/>
      <c r="L362" s="183"/>
      <c r="M362" s="186"/>
      <c r="N362" s="187"/>
      <c r="O362" s="187"/>
      <c r="P362" s="187"/>
      <c r="Q362" s="187"/>
      <c r="R362" s="187"/>
      <c r="S362" s="187"/>
      <c r="T362" s="188"/>
      <c r="AT362" s="184" t="s">
        <v>207</v>
      </c>
      <c r="AU362" s="184" t="s">
        <v>82</v>
      </c>
      <c r="AV362" s="182" t="s">
        <v>80</v>
      </c>
      <c r="AW362" s="182" t="s">
        <v>35</v>
      </c>
      <c r="AX362" s="182" t="s">
        <v>72</v>
      </c>
      <c r="AY362" s="184" t="s">
        <v>127</v>
      </c>
    </row>
    <row r="363" s="189" customFormat="true" ht="12" hidden="false" customHeight="false" outlineLevel="0" collapsed="false">
      <c r="B363" s="190"/>
      <c r="D363" s="176" t="s">
        <v>207</v>
      </c>
      <c r="E363" s="191"/>
      <c r="F363" s="192" t="s">
        <v>1552</v>
      </c>
      <c r="H363" s="193" t="n">
        <v>10.8</v>
      </c>
      <c r="L363" s="190"/>
      <c r="M363" s="194"/>
      <c r="N363" s="195"/>
      <c r="O363" s="195"/>
      <c r="P363" s="195"/>
      <c r="Q363" s="195"/>
      <c r="R363" s="195"/>
      <c r="S363" s="195"/>
      <c r="T363" s="196"/>
      <c r="AT363" s="191" t="s">
        <v>207</v>
      </c>
      <c r="AU363" s="191" t="s">
        <v>82</v>
      </c>
      <c r="AV363" s="189" t="s">
        <v>82</v>
      </c>
      <c r="AW363" s="189" t="s">
        <v>35</v>
      </c>
      <c r="AX363" s="189" t="s">
        <v>72</v>
      </c>
      <c r="AY363" s="191" t="s">
        <v>127</v>
      </c>
    </row>
    <row r="364" s="189" customFormat="true" ht="12" hidden="false" customHeight="false" outlineLevel="0" collapsed="false">
      <c r="B364" s="190"/>
      <c r="D364" s="176" t="s">
        <v>207</v>
      </c>
      <c r="E364" s="191"/>
      <c r="F364" s="192" t="s">
        <v>1553</v>
      </c>
      <c r="H364" s="193" t="n">
        <v>9</v>
      </c>
      <c r="L364" s="190"/>
      <c r="M364" s="194"/>
      <c r="N364" s="195"/>
      <c r="O364" s="195"/>
      <c r="P364" s="195"/>
      <c r="Q364" s="195"/>
      <c r="R364" s="195"/>
      <c r="S364" s="195"/>
      <c r="T364" s="196"/>
      <c r="AT364" s="191" t="s">
        <v>207</v>
      </c>
      <c r="AU364" s="191" t="s">
        <v>82</v>
      </c>
      <c r="AV364" s="189" t="s">
        <v>82</v>
      </c>
      <c r="AW364" s="189" t="s">
        <v>35</v>
      </c>
      <c r="AX364" s="189" t="s">
        <v>72</v>
      </c>
      <c r="AY364" s="191" t="s">
        <v>127</v>
      </c>
    </row>
    <row r="365" s="189" customFormat="true" ht="12" hidden="false" customHeight="false" outlineLevel="0" collapsed="false">
      <c r="B365" s="190"/>
      <c r="D365" s="176" t="s">
        <v>207</v>
      </c>
      <c r="E365" s="191"/>
      <c r="F365" s="192" t="s">
        <v>1554</v>
      </c>
      <c r="H365" s="193" t="n">
        <v>9.4</v>
      </c>
      <c r="L365" s="190"/>
      <c r="M365" s="194"/>
      <c r="N365" s="195"/>
      <c r="O365" s="195"/>
      <c r="P365" s="195"/>
      <c r="Q365" s="195"/>
      <c r="R365" s="195"/>
      <c r="S365" s="195"/>
      <c r="T365" s="196"/>
      <c r="AT365" s="191" t="s">
        <v>207</v>
      </c>
      <c r="AU365" s="191" t="s">
        <v>82</v>
      </c>
      <c r="AV365" s="189" t="s">
        <v>82</v>
      </c>
      <c r="AW365" s="189" t="s">
        <v>35</v>
      </c>
      <c r="AX365" s="189" t="s">
        <v>72</v>
      </c>
      <c r="AY365" s="191" t="s">
        <v>127</v>
      </c>
    </row>
    <row r="366" s="189" customFormat="true" ht="12" hidden="false" customHeight="false" outlineLevel="0" collapsed="false">
      <c r="B366" s="190"/>
      <c r="D366" s="176" t="s">
        <v>207</v>
      </c>
      <c r="E366" s="191"/>
      <c r="F366" s="192" t="s">
        <v>1555</v>
      </c>
      <c r="H366" s="193" t="n">
        <v>11.2</v>
      </c>
      <c r="L366" s="190"/>
      <c r="M366" s="194"/>
      <c r="N366" s="195"/>
      <c r="O366" s="195"/>
      <c r="P366" s="195"/>
      <c r="Q366" s="195"/>
      <c r="R366" s="195"/>
      <c r="S366" s="195"/>
      <c r="T366" s="196"/>
      <c r="AT366" s="191" t="s">
        <v>207</v>
      </c>
      <c r="AU366" s="191" t="s">
        <v>82</v>
      </c>
      <c r="AV366" s="189" t="s">
        <v>82</v>
      </c>
      <c r="AW366" s="189" t="s">
        <v>35</v>
      </c>
      <c r="AX366" s="189" t="s">
        <v>72</v>
      </c>
      <c r="AY366" s="191" t="s">
        <v>127</v>
      </c>
    </row>
    <row r="367" s="189" customFormat="true" ht="12" hidden="false" customHeight="false" outlineLevel="0" collapsed="false">
      <c r="B367" s="190"/>
      <c r="D367" s="176" t="s">
        <v>207</v>
      </c>
      <c r="E367" s="191"/>
      <c r="F367" s="192" t="s">
        <v>1556</v>
      </c>
      <c r="H367" s="193" t="n">
        <v>7.4</v>
      </c>
      <c r="L367" s="190"/>
      <c r="M367" s="194"/>
      <c r="N367" s="195"/>
      <c r="O367" s="195"/>
      <c r="P367" s="195"/>
      <c r="Q367" s="195"/>
      <c r="R367" s="195"/>
      <c r="S367" s="195"/>
      <c r="T367" s="196"/>
      <c r="AT367" s="191" t="s">
        <v>207</v>
      </c>
      <c r="AU367" s="191" t="s">
        <v>82</v>
      </c>
      <c r="AV367" s="189" t="s">
        <v>82</v>
      </c>
      <c r="AW367" s="189" t="s">
        <v>35</v>
      </c>
      <c r="AX367" s="189" t="s">
        <v>72</v>
      </c>
      <c r="AY367" s="191" t="s">
        <v>127</v>
      </c>
    </row>
    <row r="368" s="189" customFormat="true" ht="12" hidden="false" customHeight="false" outlineLevel="0" collapsed="false">
      <c r="B368" s="190"/>
      <c r="D368" s="176" t="s">
        <v>207</v>
      </c>
      <c r="E368" s="191"/>
      <c r="F368" s="192" t="s">
        <v>1557</v>
      </c>
      <c r="H368" s="193" t="n">
        <v>6.4</v>
      </c>
      <c r="L368" s="190"/>
      <c r="M368" s="194"/>
      <c r="N368" s="195"/>
      <c r="O368" s="195"/>
      <c r="P368" s="195"/>
      <c r="Q368" s="195"/>
      <c r="R368" s="195"/>
      <c r="S368" s="195"/>
      <c r="T368" s="196"/>
      <c r="AT368" s="191" t="s">
        <v>207</v>
      </c>
      <c r="AU368" s="191" t="s">
        <v>82</v>
      </c>
      <c r="AV368" s="189" t="s">
        <v>82</v>
      </c>
      <c r="AW368" s="189" t="s">
        <v>35</v>
      </c>
      <c r="AX368" s="189" t="s">
        <v>72</v>
      </c>
      <c r="AY368" s="191" t="s">
        <v>127</v>
      </c>
    </row>
    <row r="369" s="197" customFormat="true" ht="12" hidden="false" customHeight="false" outlineLevel="0" collapsed="false">
      <c r="B369" s="198"/>
      <c r="D369" s="176" t="s">
        <v>207</v>
      </c>
      <c r="E369" s="199"/>
      <c r="F369" s="200" t="s">
        <v>227</v>
      </c>
      <c r="H369" s="201" t="n">
        <v>54.2</v>
      </c>
      <c r="L369" s="198"/>
      <c r="M369" s="202"/>
      <c r="N369" s="203"/>
      <c r="O369" s="203"/>
      <c r="P369" s="203"/>
      <c r="Q369" s="203"/>
      <c r="R369" s="203"/>
      <c r="S369" s="203"/>
      <c r="T369" s="204"/>
      <c r="AT369" s="199" t="s">
        <v>207</v>
      </c>
      <c r="AU369" s="199" t="s">
        <v>82</v>
      </c>
      <c r="AV369" s="197" t="s">
        <v>146</v>
      </c>
      <c r="AW369" s="197" t="s">
        <v>35</v>
      </c>
      <c r="AX369" s="197" t="s">
        <v>80</v>
      </c>
      <c r="AY369" s="199" t="s">
        <v>127</v>
      </c>
    </row>
    <row r="370" s="26" customFormat="true" ht="16.5" hidden="false" customHeight="true" outlineLevel="0" collapsed="false">
      <c r="B370" s="164"/>
      <c r="C370" s="205" t="s">
        <v>596</v>
      </c>
      <c r="D370" s="205" t="s">
        <v>228</v>
      </c>
      <c r="E370" s="206" t="s">
        <v>1161</v>
      </c>
      <c r="F370" s="207" t="s">
        <v>1162</v>
      </c>
      <c r="G370" s="208" t="s">
        <v>205</v>
      </c>
      <c r="H370" s="209" t="n">
        <v>4.708</v>
      </c>
      <c r="I370" s="210"/>
      <c r="J370" s="210" t="n">
        <f aca="false">ROUND(I370*H370,2)</f>
        <v>0</v>
      </c>
      <c r="K370" s="207"/>
      <c r="L370" s="211"/>
      <c r="M370" s="212"/>
      <c r="N370" s="213" t="s">
        <v>43</v>
      </c>
      <c r="O370" s="173" t="n">
        <v>0</v>
      </c>
      <c r="P370" s="173" t="n">
        <f aca="false">O370*H370</f>
        <v>0</v>
      </c>
      <c r="Q370" s="173" t="n">
        <v>0.55</v>
      </c>
      <c r="R370" s="173" t="n">
        <f aca="false">Q370*H370</f>
        <v>2.5894</v>
      </c>
      <c r="S370" s="173" t="n">
        <v>0</v>
      </c>
      <c r="T370" s="174" t="n">
        <f aca="false">S370*H370</f>
        <v>0</v>
      </c>
      <c r="AR370" s="10" t="s">
        <v>168</v>
      </c>
      <c r="AT370" s="10" t="s">
        <v>228</v>
      </c>
      <c r="AU370" s="10" t="s">
        <v>82</v>
      </c>
      <c r="AY370" s="10" t="s">
        <v>127</v>
      </c>
      <c r="BE370" s="175" t="n">
        <f aca="false">IF(N370="základní",J370,0)</f>
        <v>0</v>
      </c>
      <c r="BF370" s="175" t="n">
        <f aca="false">IF(N370="snížená",J370,0)</f>
        <v>0</v>
      </c>
      <c r="BG370" s="175" t="n">
        <f aca="false">IF(N370="zákl. přenesená",J370,0)</f>
        <v>0</v>
      </c>
      <c r="BH370" s="175" t="n">
        <f aca="false">IF(N370="sníž. přenesená",J370,0)</f>
        <v>0</v>
      </c>
      <c r="BI370" s="175" t="n">
        <f aca="false">IF(N370="nulová",J370,0)</f>
        <v>0</v>
      </c>
      <c r="BJ370" s="10" t="s">
        <v>80</v>
      </c>
      <c r="BK370" s="175" t="n">
        <f aca="false">ROUND(I370*H370,2)</f>
        <v>0</v>
      </c>
      <c r="BL370" s="10" t="s">
        <v>146</v>
      </c>
      <c r="BM370" s="10" t="s">
        <v>1558</v>
      </c>
    </row>
    <row r="371" s="189" customFormat="true" ht="12" hidden="false" customHeight="false" outlineLevel="0" collapsed="false">
      <c r="B371" s="190"/>
      <c r="D371" s="176" t="s">
        <v>207</v>
      </c>
      <c r="E371" s="191"/>
      <c r="F371" s="192" t="s">
        <v>1559</v>
      </c>
      <c r="H371" s="193" t="n">
        <v>4.708</v>
      </c>
      <c r="L371" s="190"/>
      <c r="M371" s="194"/>
      <c r="N371" s="195"/>
      <c r="O371" s="195"/>
      <c r="P371" s="195"/>
      <c r="Q371" s="195"/>
      <c r="R371" s="195"/>
      <c r="S371" s="195"/>
      <c r="T371" s="196"/>
      <c r="AT371" s="191" t="s">
        <v>207</v>
      </c>
      <c r="AU371" s="191" t="s">
        <v>82</v>
      </c>
      <c r="AV371" s="189" t="s">
        <v>82</v>
      </c>
      <c r="AW371" s="189" t="s">
        <v>35</v>
      </c>
      <c r="AX371" s="189" t="s">
        <v>80</v>
      </c>
      <c r="AY371" s="191" t="s">
        <v>127</v>
      </c>
    </row>
    <row r="372" s="26" customFormat="true" ht="16.5" hidden="false" customHeight="true" outlineLevel="0" collapsed="false">
      <c r="B372" s="164"/>
      <c r="C372" s="165" t="s">
        <v>601</v>
      </c>
      <c r="D372" s="165" t="s">
        <v>130</v>
      </c>
      <c r="E372" s="166" t="s">
        <v>1165</v>
      </c>
      <c r="F372" s="167" t="s">
        <v>1166</v>
      </c>
      <c r="G372" s="168" t="s">
        <v>205</v>
      </c>
      <c r="H372" s="169" t="n">
        <v>4.708</v>
      </c>
      <c r="I372" s="170"/>
      <c r="J372" s="170" t="n">
        <f aca="false">ROUND(I372*H372,2)</f>
        <v>0</v>
      </c>
      <c r="K372" s="167" t="s">
        <v>134</v>
      </c>
      <c r="L372" s="27"/>
      <c r="M372" s="171"/>
      <c r="N372" s="172" t="s">
        <v>43</v>
      </c>
      <c r="O372" s="173" t="n">
        <v>0</v>
      </c>
      <c r="P372" s="173" t="n">
        <f aca="false">O372*H372</f>
        <v>0</v>
      </c>
      <c r="Q372" s="173" t="n">
        <v>0.02447</v>
      </c>
      <c r="R372" s="173" t="n">
        <f aca="false">Q372*H372</f>
        <v>0.11520476</v>
      </c>
      <c r="S372" s="173" t="n">
        <v>0</v>
      </c>
      <c r="T372" s="174" t="n">
        <f aca="false">S372*H372</f>
        <v>0</v>
      </c>
      <c r="AR372" s="10" t="s">
        <v>282</v>
      </c>
      <c r="AT372" s="10" t="s">
        <v>130</v>
      </c>
      <c r="AU372" s="10" t="s">
        <v>82</v>
      </c>
      <c r="AY372" s="10" t="s">
        <v>127</v>
      </c>
      <c r="BE372" s="175" t="n">
        <f aca="false">IF(N372="základní",J372,0)</f>
        <v>0</v>
      </c>
      <c r="BF372" s="175" t="n">
        <f aca="false">IF(N372="snížená",J372,0)</f>
        <v>0</v>
      </c>
      <c r="BG372" s="175" t="n">
        <f aca="false">IF(N372="zákl. přenesená",J372,0)</f>
        <v>0</v>
      </c>
      <c r="BH372" s="175" t="n">
        <f aca="false">IF(N372="sníž. přenesená",J372,0)</f>
        <v>0</v>
      </c>
      <c r="BI372" s="175" t="n">
        <f aca="false">IF(N372="nulová",J372,0)</f>
        <v>0</v>
      </c>
      <c r="BJ372" s="10" t="s">
        <v>80</v>
      </c>
      <c r="BK372" s="175" t="n">
        <f aca="false">ROUND(I372*H372,2)</f>
        <v>0</v>
      </c>
      <c r="BL372" s="10" t="s">
        <v>282</v>
      </c>
      <c r="BM372" s="10" t="s">
        <v>1560</v>
      </c>
    </row>
    <row r="373" s="26" customFormat="true" ht="25.5" hidden="false" customHeight="true" outlineLevel="0" collapsed="false">
      <c r="B373" s="164"/>
      <c r="C373" s="165" t="s">
        <v>607</v>
      </c>
      <c r="D373" s="165" t="s">
        <v>130</v>
      </c>
      <c r="E373" s="166" t="s">
        <v>638</v>
      </c>
      <c r="F373" s="167" t="s">
        <v>639</v>
      </c>
      <c r="G373" s="168" t="s">
        <v>279</v>
      </c>
      <c r="H373" s="169" t="n">
        <v>76.7</v>
      </c>
      <c r="I373" s="170"/>
      <c r="J373" s="170" t="n">
        <f aca="false">ROUND(I373*H373,2)</f>
        <v>0</v>
      </c>
      <c r="K373" s="167" t="s">
        <v>134</v>
      </c>
      <c r="L373" s="27"/>
      <c r="M373" s="171"/>
      <c r="N373" s="172" t="s">
        <v>43</v>
      </c>
      <c r="O373" s="173" t="n">
        <v>0.286</v>
      </c>
      <c r="P373" s="173" t="n">
        <f aca="false">O373*H373</f>
        <v>21.9362</v>
      </c>
      <c r="Q373" s="173" t="n">
        <v>0</v>
      </c>
      <c r="R373" s="173" t="n">
        <f aca="false">Q373*H373</f>
        <v>0</v>
      </c>
      <c r="S373" s="173" t="n">
        <v>0.0066</v>
      </c>
      <c r="T373" s="174" t="n">
        <f aca="false">S373*H373</f>
        <v>0.50622</v>
      </c>
      <c r="AR373" s="10" t="s">
        <v>282</v>
      </c>
      <c r="AT373" s="10" t="s">
        <v>130</v>
      </c>
      <c r="AU373" s="10" t="s">
        <v>82</v>
      </c>
      <c r="AY373" s="10" t="s">
        <v>127</v>
      </c>
      <c r="BE373" s="175" t="n">
        <f aca="false">IF(N373="základní",J373,0)</f>
        <v>0</v>
      </c>
      <c r="BF373" s="175" t="n">
        <f aca="false">IF(N373="snížená",J373,0)</f>
        <v>0</v>
      </c>
      <c r="BG373" s="175" t="n">
        <f aca="false">IF(N373="zákl. přenesená",J373,0)</f>
        <v>0</v>
      </c>
      <c r="BH373" s="175" t="n">
        <f aca="false">IF(N373="sníž. přenesená",J373,0)</f>
        <v>0</v>
      </c>
      <c r="BI373" s="175" t="n">
        <f aca="false">IF(N373="nulová",J373,0)</f>
        <v>0</v>
      </c>
      <c r="BJ373" s="10" t="s">
        <v>80</v>
      </c>
      <c r="BK373" s="175" t="n">
        <f aca="false">ROUND(I373*H373,2)</f>
        <v>0</v>
      </c>
      <c r="BL373" s="10" t="s">
        <v>282</v>
      </c>
      <c r="BM373" s="10" t="s">
        <v>1561</v>
      </c>
    </row>
    <row r="374" s="182" customFormat="true" ht="12" hidden="false" customHeight="false" outlineLevel="0" collapsed="false">
      <c r="B374" s="183"/>
      <c r="D374" s="176" t="s">
        <v>207</v>
      </c>
      <c r="E374" s="184"/>
      <c r="F374" s="185" t="s">
        <v>1376</v>
      </c>
      <c r="H374" s="184"/>
      <c r="L374" s="183"/>
      <c r="M374" s="186"/>
      <c r="N374" s="187"/>
      <c r="O374" s="187"/>
      <c r="P374" s="187"/>
      <c r="Q374" s="187"/>
      <c r="R374" s="187"/>
      <c r="S374" s="187"/>
      <c r="T374" s="188"/>
      <c r="AT374" s="184" t="s">
        <v>207</v>
      </c>
      <c r="AU374" s="184" t="s">
        <v>82</v>
      </c>
      <c r="AV374" s="182" t="s">
        <v>80</v>
      </c>
      <c r="AW374" s="182" t="s">
        <v>35</v>
      </c>
      <c r="AX374" s="182" t="s">
        <v>72</v>
      </c>
      <c r="AY374" s="184" t="s">
        <v>127</v>
      </c>
    </row>
    <row r="375" s="189" customFormat="true" ht="12" hidden="false" customHeight="false" outlineLevel="0" collapsed="false">
      <c r="B375" s="190"/>
      <c r="D375" s="176" t="s">
        <v>207</v>
      </c>
      <c r="E375" s="191"/>
      <c r="F375" s="192" t="s">
        <v>1562</v>
      </c>
      <c r="H375" s="193" t="n">
        <v>39</v>
      </c>
      <c r="L375" s="190"/>
      <c r="M375" s="194"/>
      <c r="N375" s="195"/>
      <c r="O375" s="195"/>
      <c r="P375" s="195"/>
      <c r="Q375" s="195"/>
      <c r="R375" s="195"/>
      <c r="S375" s="195"/>
      <c r="T375" s="196"/>
      <c r="AT375" s="191" t="s">
        <v>207</v>
      </c>
      <c r="AU375" s="191" t="s">
        <v>82</v>
      </c>
      <c r="AV375" s="189" t="s">
        <v>82</v>
      </c>
      <c r="AW375" s="189" t="s">
        <v>35</v>
      </c>
      <c r="AX375" s="189" t="s">
        <v>72</v>
      </c>
      <c r="AY375" s="191" t="s">
        <v>127</v>
      </c>
    </row>
    <row r="376" s="189" customFormat="true" ht="12" hidden="false" customHeight="false" outlineLevel="0" collapsed="false">
      <c r="B376" s="190"/>
      <c r="D376" s="176" t="s">
        <v>207</v>
      </c>
      <c r="E376" s="191"/>
      <c r="F376" s="192" t="s">
        <v>1563</v>
      </c>
      <c r="H376" s="193" t="n">
        <v>13</v>
      </c>
      <c r="L376" s="190"/>
      <c r="M376" s="194"/>
      <c r="N376" s="195"/>
      <c r="O376" s="195"/>
      <c r="P376" s="195"/>
      <c r="Q376" s="195"/>
      <c r="R376" s="195"/>
      <c r="S376" s="195"/>
      <c r="T376" s="196"/>
      <c r="AT376" s="191" t="s">
        <v>207</v>
      </c>
      <c r="AU376" s="191" t="s">
        <v>82</v>
      </c>
      <c r="AV376" s="189" t="s">
        <v>82</v>
      </c>
      <c r="AW376" s="189" t="s">
        <v>35</v>
      </c>
      <c r="AX376" s="189" t="s">
        <v>72</v>
      </c>
      <c r="AY376" s="191" t="s">
        <v>127</v>
      </c>
    </row>
    <row r="377" s="182" customFormat="true" ht="12" hidden="false" customHeight="false" outlineLevel="0" collapsed="false">
      <c r="B377" s="183"/>
      <c r="D377" s="176" t="s">
        <v>207</v>
      </c>
      <c r="E377" s="184"/>
      <c r="F377" s="185" t="s">
        <v>1378</v>
      </c>
      <c r="H377" s="184"/>
      <c r="L377" s="183"/>
      <c r="M377" s="186"/>
      <c r="N377" s="187"/>
      <c r="O377" s="187"/>
      <c r="P377" s="187"/>
      <c r="Q377" s="187"/>
      <c r="R377" s="187"/>
      <c r="S377" s="187"/>
      <c r="T377" s="188"/>
      <c r="AT377" s="184" t="s">
        <v>207</v>
      </c>
      <c r="AU377" s="184" t="s">
        <v>82</v>
      </c>
      <c r="AV377" s="182" t="s">
        <v>80</v>
      </c>
      <c r="AW377" s="182" t="s">
        <v>35</v>
      </c>
      <c r="AX377" s="182" t="s">
        <v>72</v>
      </c>
      <c r="AY377" s="184" t="s">
        <v>127</v>
      </c>
    </row>
    <row r="378" s="189" customFormat="true" ht="12" hidden="false" customHeight="false" outlineLevel="0" collapsed="false">
      <c r="B378" s="190"/>
      <c r="D378" s="176" t="s">
        <v>207</v>
      </c>
      <c r="E378" s="191"/>
      <c r="F378" s="192" t="s">
        <v>1564</v>
      </c>
      <c r="H378" s="193" t="n">
        <v>18.2</v>
      </c>
      <c r="L378" s="190"/>
      <c r="M378" s="194"/>
      <c r="N378" s="195"/>
      <c r="O378" s="195"/>
      <c r="P378" s="195"/>
      <c r="Q378" s="195"/>
      <c r="R378" s="195"/>
      <c r="S378" s="195"/>
      <c r="T378" s="196"/>
      <c r="AT378" s="191" t="s">
        <v>207</v>
      </c>
      <c r="AU378" s="191" t="s">
        <v>82</v>
      </c>
      <c r="AV378" s="189" t="s">
        <v>82</v>
      </c>
      <c r="AW378" s="189" t="s">
        <v>35</v>
      </c>
      <c r="AX378" s="189" t="s">
        <v>72</v>
      </c>
      <c r="AY378" s="191" t="s">
        <v>127</v>
      </c>
    </row>
    <row r="379" s="189" customFormat="true" ht="12" hidden="false" customHeight="false" outlineLevel="0" collapsed="false">
      <c r="B379" s="190"/>
      <c r="D379" s="176" t="s">
        <v>207</v>
      </c>
      <c r="E379" s="191"/>
      <c r="F379" s="192" t="s">
        <v>1565</v>
      </c>
      <c r="H379" s="193" t="n">
        <v>6.5</v>
      </c>
      <c r="L379" s="190"/>
      <c r="M379" s="194"/>
      <c r="N379" s="195"/>
      <c r="O379" s="195"/>
      <c r="P379" s="195"/>
      <c r="Q379" s="195"/>
      <c r="R379" s="195"/>
      <c r="S379" s="195"/>
      <c r="T379" s="196"/>
      <c r="AT379" s="191" t="s">
        <v>207</v>
      </c>
      <c r="AU379" s="191" t="s">
        <v>82</v>
      </c>
      <c r="AV379" s="189" t="s">
        <v>82</v>
      </c>
      <c r="AW379" s="189" t="s">
        <v>35</v>
      </c>
      <c r="AX379" s="189" t="s">
        <v>72</v>
      </c>
      <c r="AY379" s="191" t="s">
        <v>127</v>
      </c>
    </row>
    <row r="380" s="197" customFormat="true" ht="12" hidden="false" customHeight="false" outlineLevel="0" collapsed="false">
      <c r="B380" s="198"/>
      <c r="D380" s="176" t="s">
        <v>207</v>
      </c>
      <c r="E380" s="199"/>
      <c r="F380" s="200" t="s">
        <v>227</v>
      </c>
      <c r="H380" s="201" t="n">
        <v>76.7</v>
      </c>
      <c r="L380" s="198"/>
      <c r="M380" s="202"/>
      <c r="N380" s="203"/>
      <c r="O380" s="203"/>
      <c r="P380" s="203"/>
      <c r="Q380" s="203"/>
      <c r="R380" s="203"/>
      <c r="S380" s="203"/>
      <c r="T380" s="204"/>
      <c r="AT380" s="199" t="s">
        <v>207</v>
      </c>
      <c r="AU380" s="199" t="s">
        <v>82</v>
      </c>
      <c r="AV380" s="197" t="s">
        <v>146</v>
      </c>
      <c r="AW380" s="197" t="s">
        <v>35</v>
      </c>
      <c r="AX380" s="197" t="s">
        <v>80</v>
      </c>
      <c r="AY380" s="199" t="s">
        <v>127</v>
      </c>
    </row>
    <row r="381" s="26" customFormat="true" ht="25.5" hidden="false" customHeight="true" outlineLevel="0" collapsed="false">
      <c r="B381" s="164"/>
      <c r="C381" s="165" t="s">
        <v>612</v>
      </c>
      <c r="D381" s="165" t="s">
        <v>130</v>
      </c>
      <c r="E381" s="166" t="s">
        <v>1171</v>
      </c>
      <c r="F381" s="167" t="s">
        <v>1172</v>
      </c>
      <c r="G381" s="168" t="s">
        <v>279</v>
      </c>
      <c r="H381" s="169" t="n">
        <v>8</v>
      </c>
      <c r="I381" s="170"/>
      <c r="J381" s="170" t="n">
        <f aca="false">ROUND(I381*H381,2)</f>
        <v>0</v>
      </c>
      <c r="K381" s="167" t="s">
        <v>134</v>
      </c>
      <c r="L381" s="27"/>
      <c r="M381" s="171"/>
      <c r="N381" s="172" t="s">
        <v>43</v>
      </c>
      <c r="O381" s="173" t="n">
        <v>0.366</v>
      </c>
      <c r="P381" s="173" t="n">
        <f aca="false">O381*H381</f>
        <v>2.928</v>
      </c>
      <c r="Q381" s="173" t="n">
        <v>0</v>
      </c>
      <c r="R381" s="173" t="n">
        <f aca="false">Q381*H381</f>
        <v>0</v>
      </c>
      <c r="S381" s="173" t="n">
        <v>0.01232</v>
      </c>
      <c r="T381" s="174" t="n">
        <f aca="false">S381*H381</f>
        <v>0.09856</v>
      </c>
      <c r="AR381" s="10" t="s">
        <v>282</v>
      </c>
      <c r="AT381" s="10" t="s">
        <v>130</v>
      </c>
      <c r="AU381" s="10" t="s">
        <v>82</v>
      </c>
      <c r="AY381" s="10" t="s">
        <v>127</v>
      </c>
      <c r="BE381" s="175" t="n">
        <f aca="false">IF(N381="základní",J381,0)</f>
        <v>0</v>
      </c>
      <c r="BF381" s="175" t="n">
        <f aca="false">IF(N381="snížená",J381,0)</f>
        <v>0</v>
      </c>
      <c r="BG381" s="175" t="n">
        <f aca="false">IF(N381="zákl. přenesená",J381,0)</f>
        <v>0</v>
      </c>
      <c r="BH381" s="175" t="n">
        <f aca="false">IF(N381="sníž. přenesená",J381,0)</f>
        <v>0</v>
      </c>
      <c r="BI381" s="175" t="n">
        <f aca="false">IF(N381="nulová",J381,0)</f>
        <v>0</v>
      </c>
      <c r="BJ381" s="10" t="s">
        <v>80</v>
      </c>
      <c r="BK381" s="175" t="n">
        <f aca="false">ROUND(I381*H381,2)</f>
        <v>0</v>
      </c>
      <c r="BL381" s="10" t="s">
        <v>282</v>
      </c>
      <c r="BM381" s="10" t="s">
        <v>1566</v>
      </c>
    </row>
    <row r="382" s="182" customFormat="true" ht="12" hidden="false" customHeight="false" outlineLevel="0" collapsed="false">
      <c r="B382" s="183"/>
      <c r="D382" s="176" t="s">
        <v>207</v>
      </c>
      <c r="E382" s="184"/>
      <c r="F382" s="185" t="s">
        <v>1378</v>
      </c>
      <c r="H382" s="184"/>
      <c r="L382" s="183"/>
      <c r="M382" s="186"/>
      <c r="N382" s="187"/>
      <c r="O382" s="187"/>
      <c r="P382" s="187"/>
      <c r="Q382" s="187"/>
      <c r="R382" s="187"/>
      <c r="S382" s="187"/>
      <c r="T382" s="188"/>
      <c r="AT382" s="184" t="s">
        <v>207</v>
      </c>
      <c r="AU382" s="184" t="s">
        <v>82</v>
      </c>
      <c r="AV382" s="182" t="s">
        <v>80</v>
      </c>
      <c r="AW382" s="182" t="s">
        <v>35</v>
      </c>
      <c r="AX382" s="182" t="s">
        <v>72</v>
      </c>
      <c r="AY382" s="184" t="s">
        <v>127</v>
      </c>
    </row>
    <row r="383" s="189" customFormat="true" ht="12" hidden="false" customHeight="false" outlineLevel="0" collapsed="false">
      <c r="B383" s="190"/>
      <c r="D383" s="176" t="s">
        <v>207</v>
      </c>
      <c r="E383" s="191"/>
      <c r="F383" s="192" t="s">
        <v>1567</v>
      </c>
      <c r="H383" s="193" t="n">
        <v>6</v>
      </c>
      <c r="L383" s="190"/>
      <c r="M383" s="194"/>
      <c r="N383" s="195"/>
      <c r="O383" s="195"/>
      <c r="P383" s="195"/>
      <c r="Q383" s="195"/>
      <c r="R383" s="195"/>
      <c r="S383" s="195"/>
      <c r="T383" s="196"/>
      <c r="AT383" s="191" t="s">
        <v>207</v>
      </c>
      <c r="AU383" s="191" t="s">
        <v>82</v>
      </c>
      <c r="AV383" s="189" t="s">
        <v>82</v>
      </c>
      <c r="AW383" s="189" t="s">
        <v>35</v>
      </c>
      <c r="AX383" s="189" t="s">
        <v>72</v>
      </c>
      <c r="AY383" s="191" t="s">
        <v>127</v>
      </c>
    </row>
    <row r="384" s="189" customFormat="true" ht="12" hidden="false" customHeight="false" outlineLevel="0" collapsed="false">
      <c r="B384" s="190"/>
      <c r="D384" s="176" t="s">
        <v>207</v>
      </c>
      <c r="E384" s="191"/>
      <c r="F384" s="192" t="s">
        <v>1568</v>
      </c>
      <c r="H384" s="193" t="n">
        <v>1</v>
      </c>
      <c r="L384" s="190"/>
      <c r="M384" s="194"/>
      <c r="N384" s="195"/>
      <c r="O384" s="195"/>
      <c r="P384" s="195"/>
      <c r="Q384" s="195"/>
      <c r="R384" s="195"/>
      <c r="S384" s="195"/>
      <c r="T384" s="196"/>
      <c r="AT384" s="191" t="s">
        <v>207</v>
      </c>
      <c r="AU384" s="191" t="s">
        <v>82</v>
      </c>
      <c r="AV384" s="189" t="s">
        <v>82</v>
      </c>
      <c r="AW384" s="189" t="s">
        <v>35</v>
      </c>
      <c r="AX384" s="189" t="s">
        <v>72</v>
      </c>
      <c r="AY384" s="191" t="s">
        <v>127</v>
      </c>
    </row>
    <row r="385" s="189" customFormat="true" ht="12" hidden="false" customHeight="false" outlineLevel="0" collapsed="false">
      <c r="B385" s="190"/>
      <c r="D385" s="176" t="s">
        <v>207</v>
      </c>
      <c r="E385" s="191"/>
      <c r="F385" s="192" t="s">
        <v>1569</v>
      </c>
      <c r="H385" s="193" t="n">
        <v>1</v>
      </c>
      <c r="L385" s="190"/>
      <c r="M385" s="194"/>
      <c r="N385" s="195"/>
      <c r="O385" s="195"/>
      <c r="P385" s="195"/>
      <c r="Q385" s="195"/>
      <c r="R385" s="195"/>
      <c r="S385" s="195"/>
      <c r="T385" s="196"/>
      <c r="AT385" s="191" t="s">
        <v>207</v>
      </c>
      <c r="AU385" s="191" t="s">
        <v>82</v>
      </c>
      <c r="AV385" s="189" t="s">
        <v>82</v>
      </c>
      <c r="AW385" s="189" t="s">
        <v>35</v>
      </c>
      <c r="AX385" s="189" t="s">
        <v>72</v>
      </c>
      <c r="AY385" s="191" t="s">
        <v>127</v>
      </c>
    </row>
    <row r="386" s="197" customFormat="true" ht="12" hidden="false" customHeight="false" outlineLevel="0" collapsed="false">
      <c r="B386" s="198"/>
      <c r="D386" s="176" t="s">
        <v>207</v>
      </c>
      <c r="E386" s="199"/>
      <c r="F386" s="200" t="s">
        <v>227</v>
      </c>
      <c r="H386" s="201" t="n">
        <v>8</v>
      </c>
      <c r="L386" s="198"/>
      <c r="M386" s="202"/>
      <c r="N386" s="203"/>
      <c r="O386" s="203"/>
      <c r="P386" s="203"/>
      <c r="Q386" s="203"/>
      <c r="R386" s="203"/>
      <c r="S386" s="203"/>
      <c r="T386" s="204"/>
      <c r="AT386" s="199" t="s">
        <v>207</v>
      </c>
      <c r="AU386" s="199" t="s">
        <v>82</v>
      </c>
      <c r="AV386" s="197" t="s">
        <v>146</v>
      </c>
      <c r="AW386" s="197" t="s">
        <v>35</v>
      </c>
      <c r="AX386" s="197" t="s">
        <v>80</v>
      </c>
      <c r="AY386" s="199" t="s">
        <v>127</v>
      </c>
    </row>
    <row r="387" s="26" customFormat="true" ht="25.5" hidden="false" customHeight="true" outlineLevel="0" collapsed="false">
      <c r="B387" s="164"/>
      <c r="C387" s="165" t="s">
        <v>617</v>
      </c>
      <c r="D387" s="165" t="s">
        <v>130</v>
      </c>
      <c r="E387" s="166" t="s">
        <v>646</v>
      </c>
      <c r="F387" s="167" t="s">
        <v>647</v>
      </c>
      <c r="G387" s="168" t="s">
        <v>279</v>
      </c>
      <c r="H387" s="169" t="n">
        <v>80</v>
      </c>
      <c r="I387" s="170"/>
      <c r="J387" s="170" t="n">
        <f aca="false">ROUND(I387*H387,2)</f>
        <v>0</v>
      </c>
      <c r="K387" s="167" t="s">
        <v>134</v>
      </c>
      <c r="L387" s="27"/>
      <c r="M387" s="171"/>
      <c r="N387" s="172" t="s">
        <v>43</v>
      </c>
      <c r="O387" s="173" t="n">
        <v>0.306</v>
      </c>
      <c r="P387" s="173" t="n">
        <f aca="false">O387*H387</f>
        <v>24.48</v>
      </c>
      <c r="Q387" s="173" t="n">
        <v>0</v>
      </c>
      <c r="R387" s="173" t="n">
        <f aca="false">Q387*H387</f>
        <v>0</v>
      </c>
      <c r="S387" s="173" t="n">
        <v>0.01232</v>
      </c>
      <c r="T387" s="174" t="n">
        <f aca="false">S387*H387</f>
        <v>0.9856</v>
      </c>
      <c r="AR387" s="10" t="s">
        <v>282</v>
      </c>
      <c r="AT387" s="10" t="s">
        <v>130</v>
      </c>
      <c r="AU387" s="10" t="s">
        <v>82</v>
      </c>
      <c r="AY387" s="10" t="s">
        <v>127</v>
      </c>
      <c r="BE387" s="175" t="n">
        <f aca="false">IF(N387="základní",J387,0)</f>
        <v>0</v>
      </c>
      <c r="BF387" s="175" t="n">
        <f aca="false">IF(N387="snížená",J387,0)</f>
        <v>0</v>
      </c>
      <c r="BG387" s="175" t="n">
        <f aca="false">IF(N387="zákl. přenesená",J387,0)</f>
        <v>0</v>
      </c>
      <c r="BH387" s="175" t="n">
        <f aca="false">IF(N387="sníž. přenesená",J387,0)</f>
        <v>0</v>
      </c>
      <c r="BI387" s="175" t="n">
        <f aca="false">IF(N387="nulová",J387,0)</f>
        <v>0</v>
      </c>
      <c r="BJ387" s="10" t="s">
        <v>80</v>
      </c>
      <c r="BK387" s="175" t="n">
        <f aca="false">ROUND(I387*H387,2)</f>
        <v>0</v>
      </c>
      <c r="BL387" s="10" t="s">
        <v>282</v>
      </c>
      <c r="BM387" s="10" t="s">
        <v>1570</v>
      </c>
    </row>
    <row r="388" s="182" customFormat="true" ht="12" hidden="false" customHeight="false" outlineLevel="0" collapsed="false">
      <c r="B388" s="183"/>
      <c r="D388" s="176" t="s">
        <v>207</v>
      </c>
      <c r="E388" s="184"/>
      <c r="F388" s="185" t="s">
        <v>1376</v>
      </c>
      <c r="H388" s="184"/>
      <c r="L388" s="183"/>
      <c r="M388" s="186"/>
      <c r="N388" s="187"/>
      <c r="O388" s="187"/>
      <c r="P388" s="187"/>
      <c r="Q388" s="187"/>
      <c r="R388" s="187"/>
      <c r="S388" s="187"/>
      <c r="T388" s="188"/>
      <c r="AT388" s="184" t="s">
        <v>207</v>
      </c>
      <c r="AU388" s="184" t="s">
        <v>82</v>
      </c>
      <c r="AV388" s="182" t="s">
        <v>80</v>
      </c>
      <c r="AW388" s="182" t="s">
        <v>35</v>
      </c>
      <c r="AX388" s="182" t="s">
        <v>72</v>
      </c>
      <c r="AY388" s="184" t="s">
        <v>127</v>
      </c>
    </row>
    <row r="389" s="189" customFormat="true" ht="12" hidden="false" customHeight="false" outlineLevel="0" collapsed="false">
      <c r="B389" s="190"/>
      <c r="D389" s="176" t="s">
        <v>207</v>
      </c>
      <c r="E389" s="191"/>
      <c r="F389" s="192" t="s">
        <v>1571</v>
      </c>
      <c r="H389" s="193" t="n">
        <v>48</v>
      </c>
      <c r="L389" s="190"/>
      <c r="M389" s="194"/>
      <c r="N389" s="195"/>
      <c r="O389" s="195"/>
      <c r="P389" s="195"/>
      <c r="Q389" s="195"/>
      <c r="R389" s="195"/>
      <c r="S389" s="195"/>
      <c r="T389" s="196"/>
      <c r="AT389" s="191" t="s">
        <v>207</v>
      </c>
      <c r="AU389" s="191" t="s">
        <v>82</v>
      </c>
      <c r="AV389" s="189" t="s">
        <v>82</v>
      </c>
      <c r="AW389" s="189" t="s">
        <v>35</v>
      </c>
      <c r="AX389" s="189" t="s">
        <v>72</v>
      </c>
      <c r="AY389" s="191" t="s">
        <v>127</v>
      </c>
    </row>
    <row r="390" s="189" customFormat="true" ht="12" hidden="false" customHeight="false" outlineLevel="0" collapsed="false">
      <c r="B390" s="190"/>
      <c r="D390" s="176" t="s">
        <v>207</v>
      </c>
      <c r="E390" s="191"/>
      <c r="F390" s="192" t="s">
        <v>1572</v>
      </c>
      <c r="H390" s="193" t="n">
        <v>12</v>
      </c>
      <c r="L390" s="190"/>
      <c r="M390" s="194"/>
      <c r="N390" s="195"/>
      <c r="O390" s="195"/>
      <c r="P390" s="195"/>
      <c r="Q390" s="195"/>
      <c r="R390" s="195"/>
      <c r="S390" s="195"/>
      <c r="T390" s="196"/>
      <c r="AT390" s="191" t="s">
        <v>207</v>
      </c>
      <c r="AU390" s="191" t="s">
        <v>82</v>
      </c>
      <c r="AV390" s="189" t="s">
        <v>82</v>
      </c>
      <c r="AW390" s="189" t="s">
        <v>35</v>
      </c>
      <c r="AX390" s="189" t="s">
        <v>72</v>
      </c>
      <c r="AY390" s="191" t="s">
        <v>127</v>
      </c>
    </row>
    <row r="391" s="182" customFormat="true" ht="12" hidden="false" customHeight="false" outlineLevel="0" collapsed="false">
      <c r="B391" s="183"/>
      <c r="D391" s="176" t="s">
        <v>207</v>
      </c>
      <c r="E391" s="184"/>
      <c r="F391" s="185" t="s">
        <v>1378</v>
      </c>
      <c r="H391" s="184"/>
      <c r="L391" s="183"/>
      <c r="M391" s="186"/>
      <c r="N391" s="187"/>
      <c r="O391" s="187"/>
      <c r="P391" s="187"/>
      <c r="Q391" s="187"/>
      <c r="R391" s="187"/>
      <c r="S391" s="187"/>
      <c r="T391" s="188"/>
      <c r="AT391" s="184" t="s">
        <v>207</v>
      </c>
      <c r="AU391" s="184" t="s">
        <v>82</v>
      </c>
      <c r="AV391" s="182" t="s">
        <v>80</v>
      </c>
      <c r="AW391" s="182" t="s">
        <v>35</v>
      </c>
      <c r="AX391" s="182" t="s">
        <v>72</v>
      </c>
      <c r="AY391" s="184" t="s">
        <v>127</v>
      </c>
    </row>
    <row r="392" s="189" customFormat="true" ht="12" hidden="false" customHeight="false" outlineLevel="0" collapsed="false">
      <c r="B392" s="190"/>
      <c r="D392" s="176" t="s">
        <v>207</v>
      </c>
      <c r="E392" s="191"/>
      <c r="F392" s="192" t="s">
        <v>1573</v>
      </c>
      <c r="H392" s="193" t="n">
        <v>20</v>
      </c>
      <c r="L392" s="190"/>
      <c r="M392" s="194"/>
      <c r="N392" s="195"/>
      <c r="O392" s="195"/>
      <c r="P392" s="195"/>
      <c r="Q392" s="195"/>
      <c r="R392" s="195"/>
      <c r="S392" s="195"/>
      <c r="T392" s="196"/>
      <c r="AT392" s="191" t="s">
        <v>207</v>
      </c>
      <c r="AU392" s="191" t="s">
        <v>82</v>
      </c>
      <c r="AV392" s="189" t="s">
        <v>82</v>
      </c>
      <c r="AW392" s="189" t="s">
        <v>35</v>
      </c>
      <c r="AX392" s="189" t="s">
        <v>72</v>
      </c>
      <c r="AY392" s="191" t="s">
        <v>127</v>
      </c>
    </row>
    <row r="393" s="197" customFormat="true" ht="12" hidden="false" customHeight="false" outlineLevel="0" collapsed="false">
      <c r="B393" s="198"/>
      <c r="D393" s="176" t="s">
        <v>207</v>
      </c>
      <c r="E393" s="199"/>
      <c r="F393" s="200" t="s">
        <v>227</v>
      </c>
      <c r="H393" s="201" t="n">
        <v>80</v>
      </c>
      <c r="L393" s="198"/>
      <c r="M393" s="202"/>
      <c r="N393" s="203"/>
      <c r="O393" s="203"/>
      <c r="P393" s="203"/>
      <c r="Q393" s="203"/>
      <c r="R393" s="203"/>
      <c r="S393" s="203"/>
      <c r="T393" s="204"/>
      <c r="AT393" s="199" t="s">
        <v>207</v>
      </c>
      <c r="AU393" s="199" t="s">
        <v>82</v>
      </c>
      <c r="AV393" s="197" t="s">
        <v>146</v>
      </c>
      <c r="AW393" s="197" t="s">
        <v>35</v>
      </c>
      <c r="AX393" s="197" t="s">
        <v>80</v>
      </c>
      <c r="AY393" s="199" t="s">
        <v>127</v>
      </c>
    </row>
    <row r="394" s="26" customFormat="true" ht="25.5" hidden="false" customHeight="true" outlineLevel="0" collapsed="false">
      <c r="B394" s="164"/>
      <c r="C394" s="165" t="s">
        <v>622</v>
      </c>
      <c r="D394" s="165" t="s">
        <v>130</v>
      </c>
      <c r="E394" s="166" t="s">
        <v>1177</v>
      </c>
      <c r="F394" s="167" t="s">
        <v>1178</v>
      </c>
      <c r="G394" s="168" t="s">
        <v>279</v>
      </c>
      <c r="H394" s="169" t="n">
        <v>2.5</v>
      </c>
      <c r="I394" s="170"/>
      <c r="J394" s="170" t="n">
        <f aca="false">ROUND(I394*H394,2)</f>
        <v>0</v>
      </c>
      <c r="K394" s="167" t="s">
        <v>134</v>
      </c>
      <c r="L394" s="27"/>
      <c r="M394" s="171"/>
      <c r="N394" s="172" t="s">
        <v>43</v>
      </c>
      <c r="O394" s="173" t="n">
        <v>0.456</v>
      </c>
      <c r="P394" s="173" t="n">
        <f aca="false">O394*H394</f>
        <v>1.14</v>
      </c>
      <c r="Q394" s="173" t="n">
        <v>0</v>
      </c>
      <c r="R394" s="173" t="n">
        <f aca="false">Q394*H394</f>
        <v>0</v>
      </c>
      <c r="S394" s="173" t="n">
        <v>0.01584</v>
      </c>
      <c r="T394" s="174" t="n">
        <f aca="false">S394*H394</f>
        <v>0.0396</v>
      </c>
      <c r="AR394" s="10" t="s">
        <v>282</v>
      </c>
      <c r="AT394" s="10" t="s">
        <v>130</v>
      </c>
      <c r="AU394" s="10" t="s">
        <v>82</v>
      </c>
      <c r="AY394" s="10" t="s">
        <v>127</v>
      </c>
      <c r="BE394" s="175" t="n">
        <f aca="false">IF(N394="základní",J394,0)</f>
        <v>0</v>
      </c>
      <c r="BF394" s="175" t="n">
        <f aca="false">IF(N394="snížená",J394,0)</f>
        <v>0</v>
      </c>
      <c r="BG394" s="175" t="n">
        <f aca="false">IF(N394="zákl. přenesená",J394,0)</f>
        <v>0</v>
      </c>
      <c r="BH394" s="175" t="n">
        <f aca="false">IF(N394="sníž. přenesená",J394,0)</f>
        <v>0</v>
      </c>
      <c r="BI394" s="175" t="n">
        <f aca="false">IF(N394="nulová",J394,0)</f>
        <v>0</v>
      </c>
      <c r="BJ394" s="10" t="s">
        <v>80</v>
      </c>
      <c r="BK394" s="175" t="n">
        <f aca="false">ROUND(I394*H394,2)</f>
        <v>0</v>
      </c>
      <c r="BL394" s="10" t="s">
        <v>282</v>
      </c>
      <c r="BM394" s="10" t="s">
        <v>1574</v>
      </c>
    </row>
    <row r="395" s="182" customFormat="true" ht="12" hidden="false" customHeight="false" outlineLevel="0" collapsed="false">
      <c r="B395" s="183"/>
      <c r="D395" s="176" t="s">
        <v>207</v>
      </c>
      <c r="E395" s="184"/>
      <c r="F395" s="185" t="s">
        <v>1378</v>
      </c>
      <c r="H395" s="184"/>
      <c r="L395" s="183"/>
      <c r="M395" s="186"/>
      <c r="N395" s="187"/>
      <c r="O395" s="187"/>
      <c r="P395" s="187"/>
      <c r="Q395" s="187"/>
      <c r="R395" s="187"/>
      <c r="S395" s="187"/>
      <c r="T395" s="188"/>
      <c r="AT395" s="184" t="s">
        <v>207</v>
      </c>
      <c r="AU395" s="184" t="s">
        <v>82</v>
      </c>
      <c r="AV395" s="182" t="s">
        <v>80</v>
      </c>
      <c r="AW395" s="182" t="s">
        <v>35</v>
      </c>
      <c r="AX395" s="182" t="s">
        <v>72</v>
      </c>
      <c r="AY395" s="184" t="s">
        <v>127</v>
      </c>
    </row>
    <row r="396" s="189" customFormat="true" ht="12" hidden="false" customHeight="false" outlineLevel="0" collapsed="false">
      <c r="B396" s="190"/>
      <c r="D396" s="176" t="s">
        <v>207</v>
      </c>
      <c r="E396" s="191"/>
      <c r="F396" s="192" t="s">
        <v>1575</v>
      </c>
      <c r="H396" s="193" t="n">
        <v>2.5</v>
      </c>
      <c r="L396" s="190"/>
      <c r="M396" s="194"/>
      <c r="N396" s="195"/>
      <c r="O396" s="195"/>
      <c r="P396" s="195"/>
      <c r="Q396" s="195"/>
      <c r="R396" s="195"/>
      <c r="S396" s="195"/>
      <c r="T396" s="196"/>
      <c r="AT396" s="191" t="s">
        <v>207</v>
      </c>
      <c r="AU396" s="191" t="s">
        <v>82</v>
      </c>
      <c r="AV396" s="189" t="s">
        <v>82</v>
      </c>
      <c r="AW396" s="189" t="s">
        <v>35</v>
      </c>
      <c r="AX396" s="189" t="s">
        <v>80</v>
      </c>
      <c r="AY396" s="191" t="s">
        <v>127</v>
      </c>
    </row>
    <row r="397" s="26" customFormat="true" ht="25.5" hidden="false" customHeight="true" outlineLevel="0" collapsed="false">
      <c r="B397" s="164"/>
      <c r="C397" s="165" t="s">
        <v>627</v>
      </c>
      <c r="D397" s="165" t="s">
        <v>130</v>
      </c>
      <c r="E397" s="166" t="s">
        <v>653</v>
      </c>
      <c r="F397" s="167" t="s">
        <v>654</v>
      </c>
      <c r="G397" s="168" t="s">
        <v>279</v>
      </c>
      <c r="H397" s="169" t="n">
        <v>2.5</v>
      </c>
      <c r="I397" s="170"/>
      <c r="J397" s="170" t="n">
        <f aca="false">ROUND(I397*H397,2)</f>
        <v>0</v>
      </c>
      <c r="K397" s="167" t="s">
        <v>134</v>
      </c>
      <c r="L397" s="27"/>
      <c r="M397" s="171"/>
      <c r="N397" s="172" t="s">
        <v>43</v>
      </c>
      <c r="O397" s="173" t="n">
        <v>0.506</v>
      </c>
      <c r="P397" s="173" t="n">
        <f aca="false">O397*H397</f>
        <v>1.265</v>
      </c>
      <c r="Q397" s="173" t="n">
        <v>0</v>
      </c>
      <c r="R397" s="173" t="n">
        <f aca="false">Q397*H397</f>
        <v>0</v>
      </c>
      <c r="S397" s="173" t="n">
        <v>0.02475</v>
      </c>
      <c r="T397" s="174" t="n">
        <f aca="false">S397*H397</f>
        <v>0.061875</v>
      </c>
      <c r="AR397" s="10" t="s">
        <v>282</v>
      </c>
      <c r="AT397" s="10" t="s">
        <v>130</v>
      </c>
      <c r="AU397" s="10" t="s">
        <v>82</v>
      </c>
      <c r="AY397" s="10" t="s">
        <v>127</v>
      </c>
      <c r="BE397" s="175" t="n">
        <f aca="false">IF(N397="základní",J397,0)</f>
        <v>0</v>
      </c>
      <c r="BF397" s="175" t="n">
        <f aca="false">IF(N397="snížená",J397,0)</f>
        <v>0</v>
      </c>
      <c r="BG397" s="175" t="n">
        <f aca="false">IF(N397="zákl. přenesená",J397,0)</f>
        <v>0</v>
      </c>
      <c r="BH397" s="175" t="n">
        <f aca="false">IF(N397="sníž. přenesená",J397,0)</f>
        <v>0</v>
      </c>
      <c r="BI397" s="175" t="n">
        <f aca="false">IF(N397="nulová",J397,0)</f>
        <v>0</v>
      </c>
      <c r="BJ397" s="10" t="s">
        <v>80</v>
      </c>
      <c r="BK397" s="175" t="n">
        <f aca="false">ROUND(I397*H397,2)</f>
        <v>0</v>
      </c>
      <c r="BL397" s="10" t="s">
        <v>282</v>
      </c>
      <c r="BM397" s="10" t="s">
        <v>1576</v>
      </c>
    </row>
    <row r="398" s="182" customFormat="true" ht="12" hidden="false" customHeight="false" outlineLevel="0" collapsed="false">
      <c r="B398" s="183"/>
      <c r="D398" s="176" t="s">
        <v>207</v>
      </c>
      <c r="E398" s="184"/>
      <c r="F398" s="185" t="s">
        <v>1378</v>
      </c>
      <c r="H398" s="184"/>
      <c r="L398" s="183"/>
      <c r="M398" s="186"/>
      <c r="N398" s="187"/>
      <c r="O398" s="187"/>
      <c r="P398" s="187"/>
      <c r="Q398" s="187"/>
      <c r="R398" s="187"/>
      <c r="S398" s="187"/>
      <c r="T398" s="188"/>
      <c r="AT398" s="184" t="s">
        <v>207</v>
      </c>
      <c r="AU398" s="184" t="s">
        <v>82</v>
      </c>
      <c r="AV398" s="182" t="s">
        <v>80</v>
      </c>
      <c r="AW398" s="182" t="s">
        <v>35</v>
      </c>
      <c r="AX398" s="182" t="s">
        <v>72</v>
      </c>
      <c r="AY398" s="184" t="s">
        <v>127</v>
      </c>
    </row>
    <row r="399" s="189" customFormat="true" ht="12" hidden="false" customHeight="false" outlineLevel="0" collapsed="false">
      <c r="B399" s="190"/>
      <c r="D399" s="176" t="s">
        <v>207</v>
      </c>
      <c r="E399" s="191"/>
      <c r="F399" s="192" t="s">
        <v>1577</v>
      </c>
      <c r="H399" s="193" t="n">
        <v>2.5</v>
      </c>
      <c r="L399" s="190"/>
      <c r="M399" s="194"/>
      <c r="N399" s="195"/>
      <c r="O399" s="195"/>
      <c r="P399" s="195"/>
      <c r="Q399" s="195"/>
      <c r="R399" s="195"/>
      <c r="S399" s="195"/>
      <c r="T399" s="196"/>
      <c r="AT399" s="191" t="s">
        <v>207</v>
      </c>
      <c r="AU399" s="191" t="s">
        <v>82</v>
      </c>
      <c r="AV399" s="189" t="s">
        <v>82</v>
      </c>
      <c r="AW399" s="189" t="s">
        <v>35</v>
      </c>
      <c r="AX399" s="189" t="s">
        <v>80</v>
      </c>
      <c r="AY399" s="191" t="s">
        <v>127</v>
      </c>
    </row>
    <row r="400" s="26" customFormat="true" ht="25.5" hidden="false" customHeight="true" outlineLevel="0" collapsed="false">
      <c r="B400" s="164"/>
      <c r="C400" s="165" t="s">
        <v>632</v>
      </c>
      <c r="D400" s="165" t="s">
        <v>130</v>
      </c>
      <c r="E400" s="166" t="s">
        <v>1194</v>
      </c>
      <c r="F400" s="167" t="s">
        <v>1195</v>
      </c>
      <c r="G400" s="168" t="s">
        <v>279</v>
      </c>
      <c r="H400" s="169" t="n">
        <v>20.7</v>
      </c>
      <c r="I400" s="170"/>
      <c r="J400" s="170" t="n">
        <f aca="false">ROUND(I400*H400,2)</f>
        <v>0</v>
      </c>
      <c r="K400" s="167" t="s">
        <v>134</v>
      </c>
      <c r="L400" s="27"/>
      <c r="M400" s="171"/>
      <c r="N400" s="172" t="s">
        <v>43</v>
      </c>
      <c r="O400" s="173" t="n">
        <v>0.466</v>
      </c>
      <c r="P400" s="173" t="n">
        <f aca="false">O400*H400</f>
        <v>9.6462</v>
      </c>
      <c r="Q400" s="173" t="n">
        <v>0</v>
      </c>
      <c r="R400" s="173" t="n">
        <f aca="false">Q400*H400</f>
        <v>0</v>
      </c>
      <c r="S400" s="173" t="n">
        <v>0.02475</v>
      </c>
      <c r="T400" s="174" t="n">
        <f aca="false">S400*H400</f>
        <v>0.512325</v>
      </c>
      <c r="AR400" s="10" t="s">
        <v>282</v>
      </c>
      <c r="AT400" s="10" t="s">
        <v>130</v>
      </c>
      <c r="AU400" s="10" t="s">
        <v>82</v>
      </c>
      <c r="AY400" s="10" t="s">
        <v>127</v>
      </c>
      <c r="BE400" s="175" t="n">
        <f aca="false">IF(N400="základní",J400,0)</f>
        <v>0</v>
      </c>
      <c r="BF400" s="175" t="n">
        <f aca="false">IF(N400="snížená",J400,0)</f>
        <v>0</v>
      </c>
      <c r="BG400" s="175" t="n">
        <f aca="false">IF(N400="zákl. přenesená",J400,0)</f>
        <v>0</v>
      </c>
      <c r="BH400" s="175" t="n">
        <f aca="false">IF(N400="sníž. přenesená",J400,0)</f>
        <v>0</v>
      </c>
      <c r="BI400" s="175" t="n">
        <f aca="false">IF(N400="nulová",J400,0)</f>
        <v>0</v>
      </c>
      <c r="BJ400" s="10" t="s">
        <v>80</v>
      </c>
      <c r="BK400" s="175" t="n">
        <f aca="false">ROUND(I400*H400,2)</f>
        <v>0</v>
      </c>
      <c r="BL400" s="10" t="s">
        <v>282</v>
      </c>
      <c r="BM400" s="10" t="s">
        <v>1578</v>
      </c>
    </row>
    <row r="401" s="182" customFormat="true" ht="12" hidden="false" customHeight="false" outlineLevel="0" collapsed="false">
      <c r="B401" s="183"/>
      <c r="D401" s="176" t="s">
        <v>207</v>
      </c>
      <c r="E401" s="184"/>
      <c r="F401" s="185" t="s">
        <v>1376</v>
      </c>
      <c r="H401" s="184"/>
      <c r="L401" s="183"/>
      <c r="M401" s="186"/>
      <c r="N401" s="187"/>
      <c r="O401" s="187"/>
      <c r="P401" s="187"/>
      <c r="Q401" s="187"/>
      <c r="R401" s="187"/>
      <c r="S401" s="187"/>
      <c r="T401" s="188"/>
      <c r="AT401" s="184" t="s">
        <v>207</v>
      </c>
      <c r="AU401" s="184" t="s">
        <v>82</v>
      </c>
      <c r="AV401" s="182" t="s">
        <v>80</v>
      </c>
      <c r="AW401" s="182" t="s">
        <v>35</v>
      </c>
      <c r="AX401" s="182" t="s">
        <v>72</v>
      </c>
      <c r="AY401" s="184" t="s">
        <v>127</v>
      </c>
    </row>
    <row r="402" s="189" customFormat="true" ht="12" hidden="false" customHeight="false" outlineLevel="0" collapsed="false">
      <c r="B402" s="190"/>
      <c r="D402" s="176" t="s">
        <v>207</v>
      </c>
      <c r="E402" s="191"/>
      <c r="F402" s="192" t="s">
        <v>1579</v>
      </c>
      <c r="H402" s="193" t="n">
        <v>3.2</v>
      </c>
      <c r="L402" s="190"/>
      <c r="M402" s="194"/>
      <c r="N402" s="195"/>
      <c r="O402" s="195"/>
      <c r="P402" s="195"/>
      <c r="Q402" s="195"/>
      <c r="R402" s="195"/>
      <c r="S402" s="195"/>
      <c r="T402" s="196"/>
      <c r="AT402" s="191" t="s">
        <v>207</v>
      </c>
      <c r="AU402" s="191" t="s">
        <v>82</v>
      </c>
      <c r="AV402" s="189" t="s">
        <v>82</v>
      </c>
      <c r="AW402" s="189" t="s">
        <v>35</v>
      </c>
      <c r="AX402" s="189" t="s">
        <v>72</v>
      </c>
      <c r="AY402" s="191" t="s">
        <v>127</v>
      </c>
    </row>
    <row r="403" s="189" customFormat="true" ht="12" hidden="false" customHeight="false" outlineLevel="0" collapsed="false">
      <c r="B403" s="190"/>
      <c r="D403" s="176" t="s">
        <v>207</v>
      </c>
      <c r="E403" s="191"/>
      <c r="F403" s="192" t="s">
        <v>1580</v>
      </c>
      <c r="H403" s="193" t="n">
        <v>4.5</v>
      </c>
      <c r="L403" s="190"/>
      <c r="M403" s="194"/>
      <c r="N403" s="195"/>
      <c r="O403" s="195"/>
      <c r="P403" s="195"/>
      <c r="Q403" s="195"/>
      <c r="R403" s="195"/>
      <c r="S403" s="195"/>
      <c r="T403" s="196"/>
      <c r="AT403" s="191" t="s">
        <v>207</v>
      </c>
      <c r="AU403" s="191" t="s">
        <v>82</v>
      </c>
      <c r="AV403" s="189" t="s">
        <v>82</v>
      </c>
      <c r="AW403" s="189" t="s">
        <v>35</v>
      </c>
      <c r="AX403" s="189" t="s">
        <v>72</v>
      </c>
      <c r="AY403" s="191" t="s">
        <v>127</v>
      </c>
    </row>
    <row r="404" s="189" customFormat="true" ht="12" hidden="false" customHeight="false" outlineLevel="0" collapsed="false">
      <c r="B404" s="190"/>
      <c r="D404" s="176" t="s">
        <v>207</v>
      </c>
      <c r="E404" s="191"/>
      <c r="F404" s="192" t="s">
        <v>1581</v>
      </c>
      <c r="H404" s="193" t="n">
        <v>4.5</v>
      </c>
      <c r="L404" s="190"/>
      <c r="M404" s="194"/>
      <c r="N404" s="195"/>
      <c r="O404" s="195"/>
      <c r="P404" s="195"/>
      <c r="Q404" s="195"/>
      <c r="R404" s="195"/>
      <c r="S404" s="195"/>
      <c r="T404" s="196"/>
      <c r="AT404" s="191" t="s">
        <v>207</v>
      </c>
      <c r="AU404" s="191" t="s">
        <v>82</v>
      </c>
      <c r="AV404" s="189" t="s">
        <v>82</v>
      </c>
      <c r="AW404" s="189" t="s">
        <v>35</v>
      </c>
      <c r="AX404" s="189" t="s">
        <v>72</v>
      </c>
      <c r="AY404" s="191" t="s">
        <v>127</v>
      </c>
    </row>
    <row r="405" s="189" customFormat="true" ht="12" hidden="false" customHeight="false" outlineLevel="0" collapsed="false">
      <c r="B405" s="190"/>
      <c r="D405" s="176" t="s">
        <v>207</v>
      </c>
      <c r="E405" s="191"/>
      <c r="F405" s="192" t="s">
        <v>1582</v>
      </c>
      <c r="H405" s="193" t="n">
        <v>3.5</v>
      </c>
      <c r="L405" s="190"/>
      <c r="M405" s="194"/>
      <c r="N405" s="195"/>
      <c r="O405" s="195"/>
      <c r="P405" s="195"/>
      <c r="Q405" s="195"/>
      <c r="R405" s="195"/>
      <c r="S405" s="195"/>
      <c r="T405" s="196"/>
      <c r="AT405" s="191" t="s">
        <v>207</v>
      </c>
      <c r="AU405" s="191" t="s">
        <v>82</v>
      </c>
      <c r="AV405" s="189" t="s">
        <v>82</v>
      </c>
      <c r="AW405" s="189" t="s">
        <v>35</v>
      </c>
      <c r="AX405" s="189" t="s">
        <v>72</v>
      </c>
      <c r="AY405" s="191" t="s">
        <v>127</v>
      </c>
    </row>
    <row r="406" s="182" customFormat="true" ht="12" hidden="false" customHeight="false" outlineLevel="0" collapsed="false">
      <c r="B406" s="183"/>
      <c r="D406" s="176" t="s">
        <v>207</v>
      </c>
      <c r="E406" s="184"/>
      <c r="F406" s="185" t="s">
        <v>1378</v>
      </c>
      <c r="H406" s="184"/>
      <c r="L406" s="183"/>
      <c r="M406" s="186"/>
      <c r="N406" s="187"/>
      <c r="O406" s="187"/>
      <c r="P406" s="187"/>
      <c r="Q406" s="187"/>
      <c r="R406" s="187"/>
      <c r="S406" s="187"/>
      <c r="T406" s="188"/>
      <c r="AT406" s="184" t="s">
        <v>207</v>
      </c>
      <c r="AU406" s="184" t="s">
        <v>82</v>
      </c>
      <c r="AV406" s="182" t="s">
        <v>80</v>
      </c>
      <c r="AW406" s="182" t="s">
        <v>35</v>
      </c>
      <c r="AX406" s="182" t="s">
        <v>72</v>
      </c>
      <c r="AY406" s="184" t="s">
        <v>127</v>
      </c>
    </row>
    <row r="407" s="189" customFormat="true" ht="12" hidden="false" customHeight="false" outlineLevel="0" collapsed="false">
      <c r="B407" s="190"/>
      <c r="D407" s="176" t="s">
        <v>207</v>
      </c>
      <c r="E407" s="191"/>
      <c r="F407" s="192" t="s">
        <v>1583</v>
      </c>
      <c r="H407" s="193" t="n">
        <v>5</v>
      </c>
      <c r="L407" s="190"/>
      <c r="M407" s="194"/>
      <c r="N407" s="195"/>
      <c r="O407" s="195"/>
      <c r="P407" s="195"/>
      <c r="Q407" s="195"/>
      <c r="R407" s="195"/>
      <c r="S407" s="195"/>
      <c r="T407" s="196"/>
      <c r="AT407" s="191" t="s">
        <v>207</v>
      </c>
      <c r="AU407" s="191" t="s">
        <v>82</v>
      </c>
      <c r="AV407" s="189" t="s">
        <v>82</v>
      </c>
      <c r="AW407" s="189" t="s">
        <v>35</v>
      </c>
      <c r="AX407" s="189" t="s">
        <v>72</v>
      </c>
      <c r="AY407" s="191" t="s">
        <v>127</v>
      </c>
    </row>
    <row r="408" s="197" customFormat="true" ht="12" hidden="false" customHeight="false" outlineLevel="0" collapsed="false">
      <c r="B408" s="198"/>
      <c r="D408" s="176" t="s">
        <v>207</v>
      </c>
      <c r="E408" s="199"/>
      <c r="F408" s="200" t="s">
        <v>227</v>
      </c>
      <c r="H408" s="201" t="n">
        <v>20.7</v>
      </c>
      <c r="L408" s="198"/>
      <c r="M408" s="202"/>
      <c r="N408" s="203"/>
      <c r="O408" s="203"/>
      <c r="P408" s="203"/>
      <c r="Q408" s="203"/>
      <c r="R408" s="203"/>
      <c r="S408" s="203"/>
      <c r="T408" s="204"/>
      <c r="AT408" s="199" t="s">
        <v>207</v>
      </c>
      <c r="AU408" s="199" t="s">
        <v>82</v>
      </c>
      <c r="AV408" s="197" t="s">
        <v>146</v>
      </c>
      <c r="AW408" s="197" t="s">
        <v>35</v>
      </c>
      <c r="AX408" s="197" t="s">
        <v>80</v>
      </c>
      <c r="AY408" s="199" t="s">
        <v>127</v>
      </c>
    </row>
    <row r="409" s="26" customFormat="true" ht="25.5" hidden="false" customHeight="true" outlineLevel="0" collapsed="false">
      <c r="B409" s="164"/>
      <c r="C409" s="165" t="s">
        <v>637</v>
      </c>
      <c r="D409" s="165" t="s">
        <v>130</v>
      </c>
      <c r="E409" s="166" t="s">
        <v>1204</v>
      </c>
      <c r="F409" s="167" t="s">
        <v>1205</v>
      </c>
      <c r="G409" s="168" t="s">
        <v>279</v>
      </c>
      <c r="H409" s="169" t="n">
        <v>6</v>
      </c>
      <c r="I409" s="170"/>
      <c r="J409" s="170" t="n">
        <f aca="false">ROUND(I409*H409,2)</f>
        <v>0</v>
      </c>
      <c r="K409" s="167" t="s">
        <v>134</v>
      </c>
      <c r="L409" s="27"/>
      <c r="M409" s="171"/>
      <c r="N409" s="172" t="s">
        <v>43</v>
      </c>
      <c r="O409" s="173" t="n">
        <v>0.556</v>
      </c>
      <c r="P409" s="173" t="n">
        <f aca="false">O409*H409</f>
        <v>3.336</v>
      </c>
      <c r="Q409" s="173" t="n">
        <v>0</v>
      </c>
      <c r="R409" s="173" t="n">
        <f aca="false">Q409*H409</f>
        <v>0</v>
      </c>
      <c r="S409" s="173" t="n">
        <v>0.033</v>
      </c>
      <c r="T409" s="174" t="n">
        <f aca="false">S409*H409</f>
        <v>0.198</v>
      </c>
      <c r="AR409" s="10" t="s">
        <v>282</v>
      </c>
      <c r="AT409" s="10" t="s">
        <v>130</v>
      </c>
      <c r="AU409" s="10" t="s">
        <v>82</v>
      </c>
      <c r="AY409" s="10" t="s">
        <v>127</v>
      </c>
      <c r="BE409" s="175" t="n">
        <f aca="false">IF(N409="základní",J409,0)</f>
        <v>0</v>
      </c>
      <c r="BF409" s="175" t="n">
        <f aca="false">IF(N409="snížená",J409,0)</f>
        <v>0</v>
      </c>
      <c r="BG409" s="175" t="n">
        <f aca="false">IF(N409="zákl. přenesená",J409,0)</f>
        <v>0</v>
      </c>
      <c r="BH409" s="175" t="n">
        <f aca="false">IF(N409="sníž. přenesená",J409,0)</f>
        <v>0</v>
      </c>
      <c r="BI409" s="175" t="n">
        <f aca="false">IF(N409="nulová",J409,0)</f>
        <v>0</v>
      </c>
      <c r="BJ409" s="10" t="s">
        <v>80</v>
      </c>
      <c r="BK409" s="175" t="n">
        <f aca="false">ROUND(I409*H409,2)</f>
        <v>0</v>
      </c>
      <c r="BL409" s="10" t="s">
        <v>282</v>
      </c>
      <c r="BM409" s="10" t="s">
        <v>1584</v>
      </c>
    </row>
    <row r="410" s="182" customFormat="true" ht="12" hidden="false" customHeight="false" outlineLevel="0" collapsed="false">
      <c r="B410" s="183"/>
      <c r="D410" s="176" t="s">
        <v>207</v>
      </c>
      <c r="E410" s="184"/>
      <c r="F410" s="185" t="s">
        <v>1376</v>
      </c>
      <c r="H410" s="184"/>
      <c r="L410" s="183"/>
      <c r="M410" s="186"/>
      <c r="N410" s="187"/>
      <c r="O410" s="187"/>
      <c r="P410" s="187"/>
      <c r="Q410" s="187"/>
      <c r="R410" s="187"/>
      <c r="S410" s="187"/>
      <c r="T410" s="188"/>
      <c r="AT410" s="184" t="s">
        <v>207</v>
      </c>
      <c r="AU410" s="184" t="s">
        <v>82</v>
      </c>
      <c r="AV410" s="182" t="s">
        <v>80</v>
      </c>
      <c r="AW410" s="182" t="s">
        <v>35</v>
      </c>
      <c r="AX410" s="182" t="s">
        <v>72</v>
      </c>
      <c r="AY410" s="184" t="s">
        <v>127</v>
      </c>
    </row>
    <row r="411" s="189" customFormat="true" ht="12" hidden="false" customHeight="false" outlineLevel="0" collapsed="false">
      <c r="B411" s="190"/>
      <c r="D411" s="176" t="s">
        <v>207</v>
      </c>
      <c r="E411" s="191"/>
      <c r="F411" s="192" t="s">
        <v>1585</v>
      </c>
      <c r="H411" s="193" t="n">
        <v>1.5</v>
      </c>
      <c r="L411" s="190"/>
      <c r="M411" s="194"/>
      <c r="N411" s="195"/>
      <c r="O411" s="195"/>
      <c r="P411" s="195"/>
      <c r="Q411" s="195"/>
      <c r="R411" s="195"/>
      <c r="S411" s="195"/>
      <c r="T411" s="196"/>
      <c r="AT411" s="191" t="s">
        <v>207</v>
      </c>
      <c r="AU411" s="191" t="s">
        <v>82</v>
      </c>
      <c r="AV411" s="189" t="s">
        <v>82</v>
      </c>
      <c r="AW411" s="189" t="s">
        <v>35</v>
      </c>
      <c r="AX411" s="189" t="s">
        <v>72</v>
      </c>
      <c r="AY411" s="191" t="s">
        <v>127</v>
      </c>
    </row>
    <row r="412" s="189" customFormat="true" ht="12" hidden="false" customHeight="false" outlineLevel="0" collapsed="false">
      <c r="B412" s="190"/>
      <c r="D412" s="176" t="s">
        <v>207</v>
      </c>
      <c r="E412" s="191"/>
      <c r="F412" s="192" t="s">
        <v>1586</v>
      </c>
      <c r="H412" s="193" t="n">
        <v>1.5</v>
      </c>
      <c r="L412" s="190"/>
      <c r="M412" s="194"/>
      <c r="N412" s="195"/>
      <c r="O412" s="195"/>
      <c r="P412" s="195"/>
      <c r="Q412" s="195"/>
      <c r="R412" s="195"/>
      <c r="S412" s="195"/>
      <c r="T412" s="196"/>
      <c r="AT412" s="191" t="s">
        <v>207</v>
      </c>
      <c r="AU412" s="191" t="s">
        <v>82</v>
      </c>
      <c r="AV412" s="189" t="s">
        <v>82</v>
      </c>
      <c r="AW412" s="189" t="s">
        <v>35</v>
      </c>
      <c r="AX412" s="189" t="s">
        <v>72</v>
      </c>
      <c r="AY412" s="191" t="s">
        <v>127</v>
      </c>
    </row>
    <row r="413" s="189" customFormat="true" ht="12" hidden="false" customHeight="false" outlineLevel="0" collapsed="false">
      <c r="B413" s="190"/>
      <c r="D413" s="176" t="s">
        <v>207</v>
      </c>
      <c r="E413" s="191"/>
      <c r="F413" s="192" t="s">
        <v>1587</v>
      </c>
      <c r="H413" s="193" t="n">
        <v>1.5</v>
      </c>
      <c r="L413" s="190"/>
      <c r="M413" s="194"/>
      <c r="N413" s="195"/>
      <c r="O413" s="195"/>
      <c r="P413" s="195"/>
      <c r="Q413" s="195"/>
      <c r="R413" s="195"/>
      <c r="S413" s="195"/>
      <c r="T413" s="196"/>
      <c r="AT413" s="191" t="s">
        <v>207</v>
      </c>
      <c r="AU413" s="191" t="s">
        <v>82</v>
      </c>
      <c r="AV413" s="189" t="s">
        <v>82</v>
      </c>
      <c r="AW413" s="189" t="s">
        <v>35</v>
      </c>
      <c r="AX413" s="189" t="s">
        <v>72</v>
      </c>
      <c r="AY413" s="191" t="s">
        <v>127</v>
      </c>
    </row>
    <row r="414" s="182" customFormat="true" ht="12" hidden="false" customHeight="false" outlineLevel="0" collapsed="false">
      <c r="B414" s="183"/>
      <c r="D414" s="176" t="s">
        <v>207</v>
      </c>
      <c r="E414" s="184"/>
      <c r="F414" s="185" t="s">
        <v>1378</v>
      </c>
      <c r="H414" s="184"/>
      <c r="L414" s="183"/>
      <c r="M414" s="186"/>
      <c r="N414" s="187"/>
      <c r="O414" s="187"/>
      <c r="P414" s="187"/>
      <c r="Q414" s="187"/>
      <c r="R414" s="187"/>
      <c r="S414" s="187"/>
      <c r="T414" s="188"/>
      <c r="AT414" s="184" t="s">
        <v>207</v>
      </c>
      <c r="AU414" s="184" t="s">
        <v>82</v>
      </c>
      <c r="AV414" s="182" t="s">
        <v>80</v>
      </c>
      <c r="AW414" s="182" t="s">
        <v>35</v>
      </c>
      <c r="AX414" s="182" t="s">
        <v>72</v>
      </c>
      <c r="AY414" s="184" t="s">
        <v>127</v>
      </c>
    </row>
    <row r="415" s="189" customFormat="true" ht="12" hidden="false" customHeight="false" outlineLevel="0" collapsed="false">
      <c r="B415" s="190"/>
      <c r="D415" s="176" t="s">
        <v>207</v>
      </c>
      <c r="E415" s="191"/>
      <c r="F415" s="192" t="s">
        <v>1588</v>
      </c>
      <c r="H415" s="193" t="n">
        <v>1.5</v>
      </c>
      <c r="L415" s="190"/>
      <c r="M415" s="194"/>
      <c r="N415" s="195"/>
      <c r="O415" s="195"/>
      <c r="P415" s="195"/>
      <c r="Q415" s="195"/>
      <c r="R415" s="195"/>
      <c r="S415" s="195"/>
      <c r="T415" s="196"/>
      <c r="AT415" s="191" t="s">
        <v>207</v>
      </c>
      <c r="AU415" s="191" t="s">
        <v>82</v>
      </c>
      <c r="AV415" s="189" t="s">
        <v>82</v>
      </c>
      <c r="AW415" s="189" t="s">
        <v>35</v>
      </c>
      <c r="AX415" s="189" t="s">
        <v>72</v>
      </c>
      <c r="AY415" s="191" t="s">
        <v>127</v>
      </c>
    </row>
    <row r="416" s="197" customFormat="true" ht="12" hidden="false" customHeight="false" outlineLevel="0" collapsed="false">
      <c r="B416" s="198"/>
      <c r="D416" s="176" t="s">
        <v>207</v>
      </c>
      <c r="E416" s="199"/>
      <c r="F416" s="200" t="s">
        <v>227</v>
      </c>
      <c r="H416" s="201" t="n">
        <v>6</v>
      </c>
      <c r="L416" s="198"/>
      <c r="M416" s="202"/>
      <c r="N416" s="203"/>
      <c r="O416" s="203"/>
      <c r="P416" s="203"/>
      <c r="Q416" s="203"/>
      <c r="R416" s="203"/>
      <c r="S416" s="203"/>
      <c r="T416" s="204"/>
      <c r="AT416" s="199" t="s">
        <v>207</v>
      </c>
      <c r="AU416" s="199" t="s">
        <v>82</v>
      </c>
      <c r="AV416" s="197" t="s">
        <v>146</v>
      </c>
      <c r="AW416" s="197" t="s">
        <v>35</v>
      </c>
      <c r="AX416" s="197" t="s">
        <v>80</v>
      </c>
      <c r="AY416" s="199" t="s">
        <v>127</v>
      </c>
    </row>
    <row r="417" s="26" customFormat="true" ht="25.5" hidden="false" customHeight="true" outlineLevel="0" collapsed="false">
      <c r="B417" s="164"/>
      <c r="C417" s="165" t="s">
        <v>645</v>
      </c>
      <c r="D417" s="165" t="s">
        <v>130</v>
      </c>
      <c r="E417" s="166" t="s">
        <v>659</v>
      </c>
      <c r="F417" s="167" t="s">
        <v>660</v>
      </c>
      <c r="G417" s="168" t="s">
        <v>279</v>
      </c>
      <c r="H417" s="169" t="n">
        <v>12.1</v>
      </c>
      <c r="I417" s="170"/>
      <c r="J417" s="170" t="n">
        <f aca="false">ROUND(I417*H417,2)</f>
        <v>0</v>
      </c>
      <c r="K417" s="167" t="s">
        <v>134</v>
      </c>
      <c r="L417" s="27"/>
      <c r="M417" s="171"/>
      <c r="N417" s="172" t="s">
        <v>43</v>
      </c>
      <c r="O417" s="173" t="n">
        <v>0.516</v>
      </c>
      <c r="P417" s="173" t="n">
        <f aca="false">O417*H417</f>
        <v>6.2436</v>
      </c>
      <c r="Q417" s="173" t="n">
        <v>0</v>
      </c>
      <c r="R417" s="173" t="n">
        <f aca="false">Q417*H417</f>
        <v>0</v>
      </c>
      <c r="S417" s="173" t="n">
        <v>0.033</v>
      </c>
      <c r="T417" s="174" t="n">
        <f aca="false">S417*H417</f>
        <v>0.3993</v>
      </c>
      <c r="AR417" s="10" t="s">
        <v>282</v>
      </c>
      <c r="AT417" s="10" t="s">
        <v>130</v>
      </c>
      <c r="AU417" s="10" t="s">
        <v>82</v>
      </c>
      <c r="AY417" s="10" t="s">
        <v>127</v>
      </c>
      <c r="BE417" s="175" t="n">
        <f aca="false">IF(N417="základní",J417,0)</f>
        <v>0</v>
      </c>
      <c r="BF417" s="175" t="n">
        <f aca="false">IF(N417="snížená",J417,0)</f>
        <v>0</v>
      </c>
      <c r="BG417" s="175" t="n">
        <f aca="false">IF(N417="zákl. přenesená",J417,0)</f>
        <v>0</v>
      </c>
      <c r="BH417" s="175" t="n">
        <f aca="false">IF(N417="sníž. přenesená",J417,0)</f>
        <v>0</v>
      </c>
      <c r="BI417" s="175" t="n">
        <f aca="false">IF(N417="nulová",J417,0)</f>
        <v>0</v>
      </c>
      <c r="BJ417" s="10" t="s">
        <v>80</v>
      </c>
      <c r="BK417" s="175" t="n">
        <f aca="false">ROUND(I417*H417,2)</f>
        <v>0</v>
      </c>
      <c r="BL417" s="10" t="s">
        <v>282</v>
      </c>
      <c r="BM417" s="10" t="s">
        <v>1589</v>
      </c>
    </row>
    <row r="418" s="182" customFormat="true" ht="12" hidden="false" customHeight="false" outlineLevel="0" collapsed="false">
      <c r="B418" s="183"/>
      <c r="D418" s="176" t="s">
        <v>207</v>
      </c>
      <c r="E418" s="184"/>
      <c r="F418" s="185" t="s">
        <v>1376</v>
      </c>
      <c r="H418" s="184"/>
      <c r="L418" s="183"/>
      <c r="M418" s="186"/>
      <c r="N418" s="187"/>
      <c r="O418" s="187"/>
      <c r="P418" s="187"/>
      <c r="Q418" s="187"/>
      <c r="R418" s="187"/>
      <c r="S418" s="187"/>
      <c r="T418" s="188"/>
      <c r="AT418" s="184" t="s">
        <v>207</v>
      </c>
      <c r="AU418" s="184" t="s">
        <v>82</v>
      </c>
      <c r="AV418" s="182" t="s">
        <v>80</v>
      </c>
      <c r="AW418" s="182" t="s">
        <v>35</v>
      </c>
      <c r="AX418" s="182" t="s">
        <v>72</v>
      </c>
      <c r="AY418" s="184" t="s">
        <v>127</v>
      </c>
    </row>
    <row r="419" s="189" customFormat="true" ht="12" hidden="false" customHeight="false" outlineLevel="0" collapsed="false">
      <c r="B419" s="190"/>
      <c r="D419" s="176" t="s">
        <v>207</v>
      </c>
      <c r="E419" s="191"/>
      <c r="F419" s="192" t="s">
        <v>1590</v>
      </c>
      <c r="H419" s="193" t="n">
        <v>4.1</v>
      </c>
      <c r="L419" s="190"/>
      <c r="M419" s="194"/>
      <c r="N419" s="195"/>
      <c r="O419" s="195"/>
      <c r="P419" s="195"/>
      <c r="Q419" s="195"/>
      <c r="R419" s="195"/>
      <c r="S419" s="195"/>
      <c r="T419" s="196"/>
      <c r="AT419" s="191" t="s">
        <v>207</v>
      </c>
      <c r="AU419" s="191" t="s">
        <v>82</v>
      </c>
      <c r="AV419" s="189" t="s">
        <v>82</v>
      </c>
      <c r="AW419" s="189" t="s">
        <v>35</v>
      </c>
      <c r="AX419" s="189" t="s">
        <v>72</v>
      </c>
      <c r="AY419" s="191" t="s">
        <v>127</v>
      </c>
    </row>
    <row r="420" s="189" customFormat="true" ht="12" hidden="false" customHeight="false" outlineLevel="0" collapsed="false">
      <c r="B420" s="190"/>
      <c r="D420" s="176" t="s">
        <v>207</v>
      </c>
      <c r="E420" s="191"/>
      <c r="F420" s="192" t="s">
        <v>1591</v>
      </c>
      <c r="H420" s="193" t="n">
        <v>3.5</v>
      </c>
      <c r="L420" s="190"/>
      <c r="M420" s="194"/>
      <c r="N420" s="195"/>
      <c r="O420" s="195"/>
      <c r="P420" s="195"/>
      <c r="Q420" s="195"/>
      <c r="R420" s="195"/>
      <c r="S420" s="195"/>
      <c r="T420" s="196"/>
      <c r="AT420" s="191" t="s">
        <v>207</v>
      </c>
      <c r="AU420" s="191" t="s">
        <v>82</v>
      </c>
      <c r="AV420" s="189" t="s">
        <v>82</v>
      </c>
      <c r="AW420" s="189" t="s">
        <v>35</v>
      </c>
      <c r="AX420" s="189" t="s">
        <v>72</v>
      </c>
      <c r="AY420" s="191" t="s">
        <v>127</v>
      </c>
    </row>
    <row r="421" s="182" customFormat="true" ht="12" hidden="false" customHeight="false" outlineLevel="0" collapsed="false">
      <c r="B421" s="183"/>
      <c r="D421" s="176" t="s">
        <v>207</v>
      </c>
      <c r="E421" s="184"/>
      <c r="F421" s="185" t="s">
        <v>1378</v>
      </c>
      <c r="H421" s="184"/>
      <c r="L421" s="183"/>
      <c r="M421" s="186"/>
      <c r="N421" s="187"/>
      <c r="O421" s="187"/>
      <c r="P421" s="187"/>
      <c r="Q421" s="187"/>
      <c r="R421" s="187"/>
      <c r="S421" s="187"/>
      <c r="T421" s="188"/>
      <c r="AT421" s="184" t="s">
        <v>207</v>
      </c>
      <c r="AU421" s="184" t="s">
        <v>82</v>
      </c>
      <c r="AV421" s="182" t="s">
        <v>80</v>
      </c>
      <c r="AW421" s="182" t="s">
        <v>35</v>
      </c>
      <c r="AX421" s="182" t="s">
        <v>72</v>
      </c>
      <c r="AY421" s="184" t="s">
        <v>127</v>
      </c>
    </row>
    <row r="422" s="189" customFormat="true" ht="12" hidden="false" customHeight="false" outlineLevel="0" collapsed="false">
      <c r="B422" s="190"/>
      <c r="D422" s="176" t="s">
        <v>207</v>
      </c>
      <c r="E422" s="191"/>
      <c r="F422" s="192" t="s">
        <v>1592</v>
      </c>
      <c r="H422" s="193" t="n">
        <v>4.5</v>
      </c>
      <c r="L422" s="190"/>
      <c r="M422" s="194"/>
      <c r="N422" s="195"/>
      <c r="O422" s="195"/>
      <c r="P422" s="195"/>
      <c r="Q422" s="195"/>
      <c r="R422" s="195"/>
      <c r="S422" s="195"/>
      <c r="T422" s="196"/>
      <c r="AT422" s="191" t="s">
        <v>207</v>
      </c>
      <c r="AU422" s="191" t="s">
        <v>82</v>
      </c>
      <c r="AV422" s="189" t="s">
        <v>82</v>
      </c>
      <c r="AW422" s="189" t="s">
        <v>35</v>
      </c>
      <c r="AX422" s="189" t="s">
        <v>72</v>
      </c>
      <c r="AY422" s="191" t="s">
        <v>127</v>
      </c>
    </row>
    <row r="423" s="197" customFormat="true" ht="12" hidden="false" customHeight="false" outlineLevel="0" collapsed="false">
      <c r="B423" s="198"/>
      <c r="D423" s="176" t="s">
        <v>207</v>
      </c>
      <c r="E423" s="199"/>
      <c r="F423" s="200" t="s">
        <v>227</v>
      </c>
      <c r="H423" s="201" t="n">
        <v>12.1</v>
      </c>
      <c r="L423" s="198"/>
      <c r="M423" s="202"/>
      <c r="N423" s="203"/>
      <c r="O423" s="203"/>
      <c r="P423" s="203"/>
      <c r="Q423" s="203"/>
      <c r="R423" s="203"/>
      <c r="S423" s="203"/>
      <c r="T423" s="204"/>
      <c r="AT423" s="199" t="s">
        <v>207</v>
      </c>
      <c r="AU423" s="199" t="s">
        <v>82</v>
      </c>
      <c r="AV423" s="197" t="s">
        <v>146</v>
      </c>
      <c r="AW423" s="197" t="s">
        <v>35</v>
      </c>
      <c r="AX423" s="197" t="s">
        <v>80</v>
      </c>
      <c r="AY423" s="199" t="s">
        <v>127</v>
      </c>
    </row>
    <row r="424" s="26" customFormat="true" ht="16.5" hidden="false" customHeight="true" outlineLevel="0" collapsed="false">
      <c r="B424" s="164"/>
      <c r="C424" s="165" t="s">
        <v>652</v>
      </c>
      <c r="D424" s="165" t="s">
        <v>130</v>
      </c>
      <c r="E424" s="166" t="s">
        <v>664</v>
      </c>
      <c r="F424" s="167" t="s">
        <v>665</v>
      </c>
      <c r="G424" s="168" t="s">
        <v>279</v>
      </c>
      <c r="H424" s="169" t="n">
        <v>76.7</v>
      </c>
      <c r="I424" s="170"/>
      <c r="J424" s="170" t="n">
        <f aca="false">ROUND(I424*H424,2)</f>
        <v>0</v>
      </c>
      <c r="K424" s="167" t="s">
        <v>134</v>
      </c>
      <c r="L424" s="27"/>
      <c r="M424" s="171"/>
      <c r="N424" s="172" t="s">
        <v>43</v>
      </c>
      <c r="O424" s="173" t="n">
        <v>0.474</v>
      </c>
      <c r="P424" s="173" t="n">
        <f aca="false">O424*H424</f>
        <v>36.3558</v>
      </c>
      <c r="Q424" s="173" t="n">
        <v>6E-005</v>
      </c>
      <c r="R424" s="173" t="n">
        <f aca="false">Q424*H424</f>
        <v>0.004602</v>
      </c>
      <c r="S424" s="173" t="n">
        <v>0</v>
      </c>
      <c r="T424" s="174" t="n">
        <f aca="false">S424*H424</f>
        <v>0</v>
      </c>
      <c r="AR424" s="10" t="s">
        <v>282</v>
      </c>
      <c r="AT424" s="10" t="s">
        <v>130</v>
      </c>
      <c r="AU424" s="10" t="s">
        <v>82</v>
      </c>
      <c r="AY424" s="10" t="s">
        <v>127</v>
      </c>
      <c r="BE424" s="175" t="n">
        <f aca="false">IF(N424="základní",J424,0)</f>
        <v>0</v>
      </c>
      <c r="BF424" s="175" t="n">
        <f aca="false">IF(N424="snížená",J424,0)</f>
        <v>0</v>
      </c>
      <c r="BG424" s="175" t="n">
        <f aca="false">IF(N424="zákl. přenesená",J424,0)</f>
        <v>0</v>
      </c>
      <c r="BH424" s="175" t="n">
        <f aca="false">IF(N424="sníž. přenesená",J424,0)</f>
        <v>0</v>
      </c>
      <c r="BI424" s="175" t="n">
        <f aca="false">IF(N424="nulová",J424,0)</f>
        <v>0</v>
      </c>
      <c r="BJ424" s="10" t="s">
        <v>80</v>
      </c>
      <c r="BK424" s="175" t="n">
        <f aca="false">ROUND(I424*H424,2)</f>
        <v>0</v>
      </c>
      <c r="BL424" s="10" t="s">
        <v>282</v>
      </c>
      <c r="BM424" s="10" t="s">
        <v>1593</v>
      </c>
    </row>
    <row r="425" s="182" customFormat="true" ht="12" hidden="false" customHeight="false" outlineLevel="0" collapsed="false">
      <c r="B425" s="183"/>
      <c r="D425" s="176" t="s">
        <v>207</v>
      </c>
      <c r="E425" s="184"/>
      <c r="F425" s="185" t="s">
        <v>1376</v>
      </c>
      <c r="H425" s="184"/>
      <c r="L425" s="183"/>
      <c r="M425" s="186"/>
      <c r="N425" s="187"/>
      <c r="O425" s="187"/>
      <c r="P425" s="187"/>
      <c r="Q425" s="187"/>
      <c r="R425" s="187"/>
      <c r="S425" s="187"/>
      <c r="T425" s="188"/>
      <c r="AT425" s="184" t="s">
        <v>207</v>
      </c>
      <c r="AU425" s="184" t="s">
        <v>82</v>
      </c>
      <c r="AV425" s="182" t="s">
        <v>80</v>
      </c>
      <c r="AW425" s="182" t="s">
        <v>35</v>
      </c>
      <c r="AX425" s="182" t="s">
        <v>72</v>
      </c>
      <c r="AY425" s="184" t="s">
        <v>127</v>
      </c>
    </row>
    <row r="426" s="189" customFormat="true" ht="12" hidden="false" customHeight="false" outlineLevel="0" collapsed="false">
      <c r="B426" s="190"/>
      <c r="D426" s="176" t="s">
        <v>207</v>
      </c>
      <c r="E426" s="191"/>
      <c r="F426" s="192" t="s">
        <v>1562</v>
      </c>
      <c r="H426" s="193" t="n">
        <v>39</v>
      </c>
      <c r="L426" s="190"/>
      <c r="M426" s="194"/>
      <c r="N426" s="195"/>
      <c r="O426" s="195"/>
      <c r="P426" s="195"/>
      <c r="Q426" s="195"/>
      <c r="R426" s="195"/>
      <c r="S426" s="195"/>
      <c r="T426" s="196"/>
      <c r="AT426" s="191" t="s">
        <v>207</v>
      </c>
      <c r="AU426" s="191" t="s">
        <v>82</v>
      </c>
      <c r="AV426" s="189" t="s">
        <v>82</v>
      </c>
      <c r="AW426" s="189" t="s">
        <v>35</v>
      </c>
      <c r="AX426" s="189" t="s">
        <v>72</v>
      </c>
      <c r="AY426" s="191" t="s">
        <v>127</v>
      </c>
    </row>
    <row r="427" s="189" customFormat="true" ht="12" hidden="false" customHeight="false" outlineLevel="0" collapsed="false">
      <c r="B427" s="190"/>
      <c r="D427" s="176" t="s">
        <v>207</v>
      </c>
      <c r="E427" s="191"/>
      <c r="F427" s="192" t="s">
        <v>1563</v>
      </c>
      <c r="H427" s="193" t="n">
        <v>13</v>
      </c>
      <c r="L427" s="190"/>
      <c r="M427" s="194"/>
      <c r="N427" s="195"/>
      <c r="O427" s="195"/>
      <c r="P427" s="195"/>
      <c r="Q427" s="195"/>
      <c r="R427" s="195"/>
      <c r="S427" s="195"/>
      <c r="T427" s="196"/>
      <c r="AT427" s="191" t="s">
        <v>207</v>
      </c>
      <c r="AU427" s="191" t="s">
        <v>82</v>
      </c>
      <c r="AV427" s="189" t="s">
        <v>82</v>
      </c>
      <c r="AW427" s="189" t="s">
        <v>35</v>
      </c>
      <c r="AX427" s="189" t="s">
        <v>72</v>
      </c>
      <c r="AY427" s="191" t="s">
        <v>127</v>
      </c>
    </row>
    <row r="428" s="182" customFormat="true" ht="12" hidden="false" customHeight="false" outlineLevel="0" collapsed="false">
      <c r="B428" s="183"/>
      <c r="D428" s="176" t="s">
        <v>207</v>
      </c>
      <c r="E428" s="184"/>
      <c r="F428" s="185" t="s">
        <v>1378</v>
      </c>
      <c r="H428" s="184"/>
      <c r="L428" s="183"/>
      <c r="M428" s="186"/>
      <c r="N428" s="187"/>
      <c r="O428" s="187"/>
      <c r="P428" s="187"/>
      <c r="Q428" s="187"/>
      <c r="R428" s="187"/>
      <c r="S428" s="187"/>
      <c r="T428" s="188"/>
      <c r="AT428" s="184" t="s">
        <v>207</v>
      </c>
      <c r="AU428" s="184" t="s">
        <v>82</v>
      </c>
      <c r="AV428" s="182" t="s">
        <v>80</v>
      </c>
      <c r="AW428" s="182" t="s">
        <v>35</v>
      </c>
      <c r="AX428" s="182" t="s">
        <v>72</v>
      </c>
      <c r="AY428" s="184" t="s">
        <v>127</v>
      </c>
    </row>
    <row r="429" s="189" customFormat="true" ht="12" hidden="false" customHeight="false" outlineLevel="0" collapsed="false">
      <c r="B429" s="190"/>
      <c r="D429" s="176" t="s">
        <v>207</v>
      </c>
      <c r="E429" s="191"/>
      <c r="F429" s="192" t="s">
        <v>1564</v>
      </c>
      <c r="H429" s="193" t="n">
        <v>18.2</v>
      </c>
      <c r="L429" s="190"/>
      <c r="M429" s="194"/>
      <c r="N429" s="195"/>
      <c r="O429" s="195"/>
      <c r="P429" s="195"/>
      <c r="Q429" s="195"/>
      <c r="R429" s="195"/>
      <c r="S429" s="195"/>
      <c r="T429" s="196"/>
      <c r="AT429" s="191" t="s">
        <v>207</v>
      </c>
      <c r="AU429" s="191" t="s">
        <v>82</v>
      </c>
      <c r="AV429" s="189" t="s">
        <v>82</v>
      </c>
      <c r="AW429" s="189" t="s">
        <v>35</v>
      </c>
      <c r="AX429" s="189" t="s">
        <v>72</v>
      </c>
      <c r="AY429" s="191" t="s">
        <v>127</v>
      </c>
    </row>
    <row r="430" s="189" customFormat="true" ht="12" hidden="false" customHeight="false" outlineLevel="0" collapsed="false">
      <c r="B430" s="190"/>
      <c r="D430" s="176" t="s">
        <v>207</v>
      </c>
      <c r="E430" s="191"/>
      <c r="F430" s="192" t="s">
        <v>1565</v>
      </c>
      <c r="H430" s="193" t="n">
        <v>6.5</v>
      </c>
      <c r="L430" s="190"/>
      <c r="M430" s="194"/>
      <c r="N430" s="195"/>
      <c r="O430" s="195"/>
      <c r="P430" s="195"/>
      <c r="Q430" s="195"/>
      <c r="R430" s="195"/>
      <c r="S430" s="195"/>
      <c r="T430" s="196"/>
      <c r="AT430" s="191" t="s">
        <v>207</v>
      </c>
      <c r="AU430" s="191" t="s">
        <v>82</v>
      </c>
      <c r="AV430" s="189" t="s">
        <v>82</v>
      </c>
      <c r="AW430" s="189" t="s">
        <v>35</v>
      </c>
      <c r="AX430" s="189" t="s">
        <v>72</v>
      </c>
      <c r="AY430" s="191" t="s">
        <v>127</v>
      </c>
    </row>
    <row r="431" s="197" customFormat="true" ht="12" hidden="false" customHeight="false" outlineLevel="0" collapsed="false">
      <c r="B431" s="198"/>
      <c r="D431" s="176" t="s">
        <v>207</v>
      </c>
      <c r="E431" s="199"/>
      <c r="F431" s="200" t="s">
        <v>227</v>
      </c>
      <c r="H431" s="201" t="n">
        <v>76.7</v>
      </c>
      <c r="L431" s="198"/>
      <c r="M431" s="202"/>
      <c r="N431" s="203"/>
      <c r="O431" s="203"/>
      <c r="P431" s="203"/>
      <c r="Q431" s="203"/>
      <c r="R431" s="203"/>
      <c r="S431" s="203"/>
      <c r="T431" s="204"/>
      <c r="AT431" s="199" t="s">
        <v>207</v>
      </c>
      <c r="AU431" s="199" t="s">
        <v>82</v>
      </c>
      <c r="AV431" s="197" t="s">
        <v>146</v>
      </c>
      <c r="AW431" s="197" t="s">
        <v>35</v>
      </c>
      <c r="AX431" s="197" t="s">
        <v>80</v>
      </c>
      <c r="AY431" s="199" t="s">
        <v>127</v>
      </c>
    </row>
    <row r="432" s="26" customFormat="true" ht="16.5" hidden="false" customHeight="true" outlineLevel="0" collapsed="false">
      <c r="B432" s="164"/>
      <c r="C432" s="165" t="s">
        <v>658</v>
      </c>
      <c r="D432" s="165" t="s">
        <v>130</v>
      </c>
      <c r="E432" s="166" t="s">
        <v>668</v>
      </c>
      <c r="F432" s="167" t="s">
        <v>669</v>
      </c>
      <c r="G432" s="168" t="s">
        <v>279</v>
      </c>
      <c r="H432" s="169" t="n">
        <v>86</v>
      </c>
      <c r="I432" s="170"/>
      <c r="J432" s="170" t="n">
        <f aca="false">ROUND(I432*H432,2)</f>
        <v>0</v>
      </c>
      <c r="K432" s="167" t="s">
        <v>134</v>
      </c>
      <c r="L432" s="27"/>
      <c r="M432" s="171"/>
      <c r="N432" s="172" t="s">
        <v>43</v>
      </c>
      <c r="O432" s="173" t="n">
        <v>0.598</v>
      </c>
      <c r="P432" s="173" t="n">
        <f aca="false">O432*H432</f>
        <v>51.428</v>
      </c>
      <c r="Q432" s="173" t="n">
        <v>8E-005</v>
      </c>
      <c r="R432" s="173" t="n">
        <f aca="false">Q432*H432</f>
        <v>0.00688</v>
      </c>
      <c r="S432" s="173" t="n">
        <v>0</v>
      </c>
      <c r="T432" s="174" t="n">
        <f aca="false">S432*H432</f>
        <v>0</v>
      </c>
      <c r="AR432" s="10" t="s">
        <v>282</v>
      </c>
      <c r="AT432" s="10" t="s">
        <v>130</v>
      </c>
      <c r="AU432" s="10" t="s">
        <v>82</v>
      </c>
      <c r="AY432" s="10" t="s">
        <v>127</v>
      </c>
      <c r="BE432" s="175" t="n">
        <f aca="false">IF(N432="základní",J432,0)</f>
        <v>0</v>
      </c>
      <c r="BF432" s="175" t="n">
        <f aca="false">IF(N432="snížená",J432,0)</f>
        <v>0</v>
      </c>
      <c r="BG432" s="175" t="n">
        <f aca="false">IF(N432="zákl. přenesená",J432,0)</f>
        <v>0</v>
      </c>
      <c r="BH432" s="175" t="n">
        <f aca="false">IF(N432="sníž. přenesená",J432,0)</f>
        <v>0</v>
      </c>
      <c r="BI432" s="175" t="n">
        <f aca="false">IF(N432="nulová",J432,0)</f>
        <v>0</v>
      </c>
      <c r="BJ432" s="10" t="s">
        <v>80</v>
      </c>
      <c r="BK432" s="175" t="n">
        <f aca="false">ROUND(I432*H432,2)</f>
        <v>0</v>
      </c>
      <c r="BL432" s="10" t="s">
        <v>282</v>
      </c>
      <c r="BM432" s="10" t="s">
        <v>1594</v>
      </c>
    </row>
    <row r="433" s="182" customFormat="true" ht="12" hidden="false" customHeight="false" outlineLevel="0" collapsed="false">
      <c r="B433" s="183"/>
      <c r="D433" s="176" t="s">
        <v>207</v>
      </c>
      <c r="E433" s="184"/>
      <c r="F433" s="185" t="s">
        <v>1376</v>
      </c>
      <c r="H433" s="184"/>
      <c r="L433" s="183"/>
      <c r="M433" s="186"/>
      <c r="N433" s="187"/>
      <c r="O433" s="187"/>
      <c r="P433" s="187"/>
      <c r="Q433" s="187"/>
      <c r="R433" s="187"/>
      <c r="S433" s="187"/>
      <c r="T433" s="188"/>
      <c r="AT433" s="184" t="s">
        <v>207</v>
      </c>
      <c r="AU433" s="184" t="s">
        <v>82</v>
      </c>
      <c r="AV433" s="182" t="s">
        <v>80</v>
      </c>
      <c r="AW433" s="182" t="s">
        <v>35</v>
      </c>
      <c r="AX433" s="182" t="s">
        <v>72</v>
      </c>
      <c r="AY433" s="184" t="s">
        <v>127</v>
      </c>
    </row>
    <row r="434" s="189" customFormat="true" ht="12" hidden="false" customHeight="false" outlineLevel="0" collapsed="false">
      <c r="B434" s="190"/>
      <c r="D434" s="176" t="s">
        <v>207</v>
      </c>
      <c r="E434" s="191"/>
      <c r="F434" s="192" t="s">
        <v>1571</v>
      </c>
      <c r="H434" s="193" t="n">
        <v>48</v>
      </c>
      <c r="L434" s="190"/>
      <c r="M434" s="194"/>
      <c r="N434" s="195"/>
      <c r="O434" s="195"/>
      <c r="P434" s="195"/>
      <c r="Q434" s="195"/>
      <c r="R434" s="195"/>
      <c r="S434" s="195"/>
      <c r="T434" s="196"/>
      <c r="AT434" s="191" t="s">
        <v>207</v>
      </c>
      <c r="AU434" s="191" t="s">
        <v>82</v>
      </c>
      <c r="AV434" s="189" t="s">
        <v>82</v>
      </c>
      <c r="AW434" s="189" t="s">
        <v>35</v>
      </c>
      <c r="AX434" s="189" t="s">
        <v>72</v>
      </c>
      <c r="AY434" s="191" t="s">
        <v>127</v>
      </c>
    </row>
    <row r="435" s="189" customFormat="true" ht="12" hidden="false" customHeight="false" outlineLevel="0" collapsed="false">
      <c r="B435" s="190"/>
      <c r="D435" s="176" t="s">
        <v>207</v>
      </c>
      <c r="E435" s="191"/>
      <c r="F435" s="192" t="s">
        <v>1572</v>
      </c>
      <c r="H435" s="193" t="n">
        <v>12</v>
      </c>
      <c r="L435" s="190"/>
      <c r="M435" s="194"/>
      <c r="N435" s="195"/>
      <c r="O435" s="195"/>
      <c r="P435" s="195"/>
      <c r="Q435" s="195"/>
      <c r="R435" s="195"/>
      <c r="S435" s="195"/>
      <c r="T435" s="196"/>
      <c r="AT435" s="191" t="s">
        <v>207</v>
      </c>
      <c r="AU435" s="191" t="s">
        <v>82</v>
      </c>
      <c r="AV435" s="189" t="s">
        <v>82</v>
      </c>
      <c r="AW435" s="189" t="s">
        <v>35</v>
      </c>
      <c r="AX435" s="189" t="s">
        <v>72</v>
      </c>
      <c r="AY435" s="191" t="s">
        <v>127</v>
      </c>
    </row>
    <row r="436" s="182" customFormat="true" ht="12" hidden="false" customHeight="false" outlineLevel="0" collapsed="false">
      <c r="B436" s="183"/>
      <c r="D436" s="176" t="s">
        <v>207</v>
      </c>
      <c r="E436" s="184"/>
      <c r="F436" s="185" t="s">
        <v>1378</v>
      </c>
      <c r="H436" s="184"/>
      <c r="L436" s="183"/>
      <c r="M436" s="186"/>
      <c r="N436" s="187"/>
      <c r="O436" s="187"/>
      <c r="P436" s="187"/>
      <c r="Q436" s="187"/>
      <c r="R436" s="187"/>
      <c r="S436" s="187"/>
      <c r="T436" s="188"/>
      <c r="AT436" s="184" t="s">
        <v>207</v>
      </c>
      <c r="AU436" s="184" t="s">
        <v>82</v>
      </c>
      <c r="AV436" s="182" t="s">
        <v>80</v>
      </c>
      <c r="AW436" s="182" t="s">
        <v>35</v>
      </c>
      <c r="AX436" s="182" t="s">
        <v>72</v>
      </c>
      <c r="AY436" s="184" t="s">
        <v>127</v>
      </c>
    </row>
    <row r="437" s="189" customFormat="true" ht="12" hidden="false" customHeight="false" outlineLevel="0" collapsed="false">
      <c r="B437" s="190"/>
      <c r="D437" s="176" t="s">
        <v>207</v>
      </c>
      <c r="E437" s="191"/>
      <c r="F437" s="192" t="s">
        <v>1573</v>
      </c>
      <c r="H437" s="193" t="n">
        <v>20</v>
      </c>
      <c r="L437" s="190"/>
      <c r="M437" s="194"/>
      <c r="N437" s="195"/>
      <c r="O437" s="195"/>
      <c r="P437" s="195"/>
      <c r="Q437" s="195"/>
      <c r="R437" s="195"/>
      <c r="S437" s="195"/>
      <c r="T437" s="196"/>
      <c r="AT437" s="191" t="s">
        <v>207</v>
      </c>
      <c r="AU437" s="191" t="s">
        <v>82</v>
      </c>
      <c r="AV437" s="189" t="s">
        <v>82</v>
      </c>
      <c r="AW437" s="189" t="s">
        <v>35</v>
      </c>
      <c r="AX437" s="189" t="s">
        <v>72</v>
      </c>
      <c r="AY437" s="191" t="s">
        <v>127</v>
      </c>
    </row>
    <row r="438" s="189" customFormat="true" ht="12" hidden="false" customHeight="false" outlineLevel="0" collapsed="false">
      <c r="B438" s="190"/>
      <c r="D438" s="176" t="s">
        <v>207</v>
      </c>
      <c r="E438" s="191"/>
      <c r="F438" s="192" t="s">
        <v>1567</v>
      </c>
      <c r="H438" s="193" t="n">
        <v>6</v>
      </c>
      <c r="L438" s="190"/>
      <c r="M438" s="194"/>
      <c r="N438" s="195"/>
      <c r="O438" s="195"/>
      <c r="P438" s="195"/>
      <c r="Q438" s="195"/>
      <c r="R438" s="195"/>
      <c r="S438" s="195"/>
      <c r="T438" s="196"/>
      <c r="AT438" s="191" t="s">
        <v>207</v>
      </c>
      <c r="AU438" s="191" t="s">
        <v>82</v>
      </c>
      <c r="AV438" s="189" t="s">
        <v>82</v>
      </c>
      <c r="AW438" s="189" t="s">
        <v>35</v>
      </c>
      <c r="AX438" s="189" t="s">
        <v>72</v>
      </c>
      <c r="AY438" s="191" t="s">
        <v>127</v>
      </c>
    </row>
    <row r="439" s="197" customFormat="true" ht="12" hidden="false" customHeight="false" outlineLevel="0" collapsed="false">
      <c r="B439" s="198"/>
      <c r="D439" s="176" t="s">
        <v>207</v>
      </c>
      <c r="E439" s="199"/>
      <c r="F439" s="200" t="s">
        <v>227</v>
      </c>
      <c r="H439" s="201" t="n">
        <v>86</v>
      </c>
      <c r="L439" s="198"/>
      <c r="M439" s="202"/>
      <c r="N439" s="203"/>
      <c r="O439" s="203"/>
      <c r="P439" s="203"/>
      <c r="Q439" s="203"/>
      <c r="R439" s="203"/>
      <c r="S439" s="203"/>
      <c r="T439" s="204"/>
      <c r="AT439" s="199" t="s">
        <v>207</v>
      </c>
      <c r="AU439" s="199" t="s">
        <v>82</v>
      </c>
      <c r="AV439" s="197" t="s">
        <v>146</v>
      </c>
      <c r="AW439" s="197" t="s">
        <v>35</v>
      </c>
      <c r="AX439" s="197" t="s">
        <v>80</v>
      </c>
      <c r="AY439" s="199" t="s">
        <v>127</v>
      </c>
    </row>
    <row r="440" s="26" customFormat="true" ht="16.5" hidden="false" customHeight="true" outlineLevel="0" collapsed="false">
      <c r="B440" s="164"/>
      <c r="C440" s="165" t="s">
        <v>663</v>
      </c>
      <c r="D440" s="165" t="s">
        <v>130</v>
      </c>
      <c r="E440" s="166" t="s">
        <v>1223</v>
      </c>
      <c r="F440" s="167" t="s">
        <v>1224</v>
      </c>
      <c r="G440" s="168" t="s">
        <v>279</v>
      </c>
      <c r="H440" s="169" t="n">
        <v>3.2</v>
      </c>
      <c r="I440" s="170"/>
      <c r="J440" s="170" t="n">
        <f aca="false">ROUND(I440*H440,2)</f>
        <v>0</v>
      </c>
      <c r="K440" s="167" t="s">
        <v>134</v>
      </c>
      <c r="L440" s="27"/>
      <c r="M440" s="171"/>
      <c r="N440" s="172" t="s">
        <v>43</v>
      </c>
      <c r="O440" s="173" t="n">
        <v>1.048</v>
      </c>
      <c r="P440" s="173" t="n">
        <f aca="false">O440*H440</f>
        <v>3.3536</v>
      </c>
      <c r="Q440" s="173" t="n">
        <v>0.0001</v>
      </c>
      <c r="R440" s="173" t="n">
        <f aca="false">Q440*H440</f>
        <v>0.00032</v>
      </c>
      <c r="S440" s="173" t="n">
        <v>0</v>
      </c>
      <c r="T440" s="174" t="n">
        <f aca="false">S440*H440</f>
        <v>0</v>
      </c>
      <c r="AR440" s="10" t="s">
        <v>282</v>
      </c>
      <c r="AT440" s="10" t="s">
        <v>130</v>
      </c>
      <c r="AU440" s="10" t="s">
        <v>82</v>
      </c>
      <c r="AY440" s="10" t="s">
        <v>127</v>
      </c>
      <c r="BE440" s="175" t="n">
        <f aca="false">IF(N440="základní",J440,0)</f>
        <v>0</v>
      </c>
      <c r="BF440" s="175" t="n">
        <f aca="false">IF(N440="snížená",J440,0)</f>
        <v>0</v>
      </c>
      <c r="BG440" s="175" t="n">
        <f aca="false">IF(N440="zákl. přenesená",J440,0)</f>
        <v>0</v>
      </c>
      <c r="BH440" s="175" t="n">
        <f aca="false">IF(N440="sníž. přenesená",J440,0)</f>
        <v>0</v>
      </c>
      <c r="BI440" s="175" t="n">
        <f aca="false">IF(N440="nulová",J440,0)</f>
        <v>0</v>
      </c>
      <c r="BJ440" s="10" t="s">
        <v>80</v>
      </c>
      <c r="BK440" s="175" t="n">
        <f aca="false">ROUND(I440*H440,2)</f>
        <v>0</v>
      </c>
      <c r="BL440" s="10" t="s">
        <v>282</v>
      </c>
      <c r="BM440" s="10" t="s">
        <v>1595</v>
      </c>
    </row>
    <row r="441" s="182" customFormat="true" ht="12" hidden="false" customHeight="false" outlineLevel="0" collapsed="false">
      <c r="B441" s="183"/>
      <c r="D441" s="176" t="s">
        <v>207</v>
      </c>
      <c r="E441" s="184"/>
      <c r="F441" s="185" t="s">
        <v>1376</v>
      </c>
      <c r="H441" s="184"/>
      <c r="L441" s="183"/>
      <c r="M441" s="186"/>
      <c r="N441" s="187"/>
      <c r="O441" s="187"/>
      <c r="P441" s="187"/>
      <c r="Q441" s="187"/>
      <c r="R441" s="187"/>
      <c r="S441" s="187"/>
      <c r="T441" s="188"/>
      <c r="AT441" s="184" t="s">
        <v>207</v>
      </c>
      <c r="AU441" s="184" t="s">
        <v>82</v>
      </c>
      <c r="AV441" s="182" t="s">
        <v>80</v>
      </c>
      <c r="AW441" s="182" t="s">
        <v>35</v>
      </c>
      <c r="AX441" s="182" t="s">
        <v>72</v>
      </c>
      <c r="AY441" s="184" t="s">
        <v>127</v>
      </c>
    </row>
    <row r="442" s="189" customFormat="true" ht="12" hidden="false" customHeight="false" outlineLevel="0" collapsed="false">
      <c r="B442" s="190"/>
      <c r="D442" s="176" t="s">
        <v>207</v>
      </c>
      <c r="E442" s="191"/>
      <c r="F442" s="192" t="s">
        <v>1579</v>
      </c>
      <c r="H442" s="193" t="n">
        <v>3.2</v>
      </c>
      <c r="L442" s="190"/>
      <c r="M442" s="194"/>
      <c r="N442" s="195"/>
      <c r="O442" s="195"/>
      <c r="P442" s="195"/>
      <c r="Q442" s="195"/>
      <c r="R442" s="195"/>
      <c r="S442" s="195"/>
      <c r="T442" s="196"/>
      <c r="AT442" s="191" t="s">
        <v>207</v>
      </c>
      <c r="AU442" s="191" t="s">
        <v>82</v>
      </c>
      <c r="AV442" s="189" t="s">
        <v>82</v>
      </c>
      <c r="AW442" s="189" t="s">
        <v>35</v>
      </c>
      <c r="AX442" s="189" t="s">
        <v>72</v>
      </c>
      <c r="AY442" s="191" t="s">
        <v>127</v>
      </c>
    </row>
    <row r="443" s="197" customFormat="true" ht="12" hidden="false" customHeight="false" outlineLevel="0" collapsed="false">
      <c r="B443" s="198"/>
      <c r="D443" s="176" t="s">
        <v>207</v>
      </c>
      <c r="E443" s="199"/>
      <c r="F443" s="200" t="s">
        <v>227</v>
      </c>
      <c r="H443" s="201" t="n">
        <v>3.2</v>
      </c>
      <c r="L443" s="198"/>
      <c r="M443" s="202"/>
      <c r="N443" s="203"/>
      <c r="O443" s="203"/>
      <c r="P443" s="203"/>
      <c r="Q443" s="203"/>
      <c r="R443" s="203"/>
      <c r="S443" s="203"/>
      <c r="T443" s="204"/>
      <c r="AT443" s="199" t="s">
        <v>207</v>
      </c>
      <c r="AU443" s="199" t="s">
        <v>82</v>
      </c>
      <c r="AV443" s="197" t="s">
        <v>146</v>
      </c>
      <c r="AW443" s="197" t="s">
        <v>35</v>
      </c>
      <c r="AX443" s="197" t="s">
        <v>80</v>
      </c>
      <c r="AY443" s="199" t="s">
        <v>127</v>
      </c>
    </row>
    <row r="444" s="26" customFormat="true" ht="25.5" hidden="false" customHeight="true" outlineLevel="0" collapsed="false">
      <c r="B444" s="164"/>
      <c r="C444" s="165" t="s">
        <v>667</v>
      </c>
      <c r="D444" s="165" t="s">
        <v>130</v>
      </c>
      <c r="E444" s="166" t="s">
        <v>1226</v>
      </c>
      <c r="F444" s="167" t="s">
        <v>1227</v>
      </c>
      <c r="G444" s="168" t="s">
        <v>279</v>
      </c>
      <c r="H444" s="169" t="n">
        <v>10.1</v>
      </c>
      <c r="I444" s="170"/>
      <c r="J444" s="170" t="n">
        <f aca="false">ROUND(I444*H444,2)</f>
        <v>0</v>
      </c>
      <c r="K444" s="167" t="s">
        <v>134</v>
      </c>
      <c r="L444" s="27"/>
      <c r="M444" s="171"/>
      <c r="N444" s="172" t="s">
        <v>43</v>
      </c>
      <c r="O444" s="173" t="n">
        <v>1.216</v>
      </c>
      <c r="P444" s="173" t="n">
        <f aca="false">O444*H444</f>
        <v>12.2816</v>
      </c>
      <c r="Q444" s="173" t="n">
        <v>0.0001</v>
      </c>
      <c r="R444" s="173" t="n">
        <f aca="false">Q444*H444</f>
        <v>0.00101</v>
      </c>
      <c r="S444" s="173" t="n">
        <v>0</v>
      </c>
      <c r="T444" s="174" t="n">
        <f aca="false">S444*H444</f>
        <v>0</v>
      </c>
      <c r="AR444" s="10" t="s">
        <v>282</v>
      </c>
      <c r="AT444" s="10" t="s">
        <v>130</v>
      </c>
      <c r="AU444" s="10" t="s">
        <v>82</v>
      </c>
      <c r="AY444" s="10" t="s">
        <v>127</v>
      </c>
      <c r="BE444" s="175" t="n">
        <f aca="false">IF(N444="základní",J444,0)</f>
        <v>0</v>
      </c>
      <c r="BF444" s="175" t="n">
        <f aca="false">IF(N444="snížená",J444,0)</f>
        <v>0</v>
      </c>
      <c r="BG444" s="175" t="n">
        <f aca="false">IF(N444="zákl. přenesená",J444,0)</f>
        <v>0</v>
      </c>
      <c r="BH444" s="175" t="n">
        <f aca="false">IF(N444="sníž. přenesená",J444,0)</f>
        <v>0</v>
      </c>
      <c r="BI444" s="175" t="n">
        <f aca="false">IF(N444="nulová",J444,0)</f>
        <v>0</v>
      </c>
      <c r="BJ444" s="10" t="s">
        <v>80</v>
      </c>
      <c r="BK444" s="175" t="n">
        <f aca="false">ROUND(I444*H444,2)</f>
        <v>0</v>
      </c>
      <c r="BL444" s="10" t="s">
        <v>282</v>
      </c>
      <c r="BM444" s="10" t="s">
        <v>1596</v>
      </c>
    </row>
    <row r="445" s="182" customFormat="true" ht="12" hidden="false" customHeight="false" outlineLevel="0" collapsed="false">
      <c r="B445" s="183"/>
      <c r="D445" s="176" t="s">
        <v>207</v>
      </c>
      <c r="E445" s="184"/>
      <c r="F445" s="185" t="s">
        <v>1376</v>
      </c>
      <c r="H445" s="184"/>
      <c r="L445" s="183"/>
      <c r="M445" s="186"/>
      <c r="N445" s="187"/>
      <c r="O445" s="187"/>
      <c r="P445" s="187"/>
      <c r="Q445" s="187"/>
      <c r="R445" s="187"/>
      <c r="S445" s="187"/>
      <c r="T445" s="188"/>
      <c r="AT445" s="184" t="s">
        <v>207</v>
      </c>
      <c r="AU445" s="184" t="s">
        <v>82</v>
      </c>
      <c r="AV445" s="182" t="s">
        <v>80</v>
      </c>
      <c r="AW445" s="182" t="s">
        <v>35</v>
      </c>
      <c r="AX445" s="182" t="s">
        <v>72</v>
      </c>
      <c r="AY445" s="184" t="s">
        <v>127</v>
      </c>
    </row>
    <row r="446" s="189" customFormat="true" ht="12" hidden="false" customHeight="false" outlineLevel="0" collapsed="false">
      <c r="B446" s="190"/>
      <c r="D446" s="176" t="s">
        <v>207</v>
      </c>
      <c r="E446" s="191"/>
      <c r="F446" s="192" t="s">
        <v>1585</v>
      </c>
      <c r="H446" s="193" t="n">
        <v>1.5</v>
      </c>
      <c r="L446" s="190"/>
      <c r="M446" s="194"/>
      <c r="N446" s="195"/>
      <c r="O446" s="195"/>
      <c r="P446" s="195"/>
      <c r="Q446" s="195"/>
      <c r="R446" s="195"/>
      <c r="S446" s="195"/>
      <c r="T446" s="196"/>
      <c r="AT446" s="191" t="s">
        <v>207</v>
      </c>
      <c r="AU446" s="191" t="s">
        <v>82</v>
      </c>
      <c r="AV446" s="189" t="s">
        <v>82</v>
      </c>
      <c r="AW446" s="189" t="s">
        <v>35</v>
      </c>
      <c r="AX446" s="189" t="s">
        <v>72</v>
      </c>
      <c r="AY446" s="191" t="s">
        <v>127</v>
      </c>
    </row>
    <row r="447" s="189" customFormat="true" ht="12" hidden="false" customHeight="false" outlineLevel="0" collapsed="false">
      <c r="B447" s="190"/>
      <c r="D447" s="176" t="s">
        <v>207</v>
      </c>
      <c r="E447" s="191"/>
      <c r="F447" s="192" t="s">
        <v>1586</v>
      </c>
      <c r="H447" s="193" t="n">
        <v>1.5</v>
      </c>
      <c r="L447" s="190"/>
      <c r="M447" s="194"/>
      <c r="N447" s="195"/>
      <c r="O447" s="195"/>
      <c r="P447" s="195"/>
      <c r="Q447" s="195"/>
      <c r="R447" s="195"/>
      <c r="S447" s="195"/>
      <c r="T447" s="196"/>
      <c r="AT447" s="191" t="s">
        <v>207</v>
      </c>
      <c r="AU447" s="191" t="s">
        <v>82</v>
      </c>
      <c r="AV447" s="189" t="s">
        <v>82</v>
      </c>
      <c r="AW447" s="189" t="s">
        <v>35</v>
      </c>
      <c r="AX447" s="189" t="s">
        <v>72</v>
      </c>
      <c r="AY447" s="191" t="s">
        <v>127</v>
      </c>
    </row>
    <row r="448" s="189" customFormat="true" ht="12" hidden="false" customHeight="false" outlineLevel="0" collapsed="false">
      <c r="B448" s="190"/>
      <c r="D448" s="176" t="s">
        <v>207</v>
      </c>
      <c r="E448" s="191"/>
      <c r="F448" s="192" t="s">
        <v>1587</v>
      </c>
      <c r="H448" s="193" t="n">
        <v>1.5</v>
      </c>
      <c r="L448" s="190"/>
      <c r="M448" s="194"/>
      <c r="N448" s="195"/>
      <c r="O448" s="195"/>
      <c r="P448" s="195"/>
      <c r="Q448" s="195"/>
      <c r="R448" s="195"/>
      <c r="S448" s="195"/>
      <c r="T448" s="196"/>
      <c r="AT448" s="191" t="s">
        <v>207</v>
      </c>
      <c r="AU448" s="191" t="s">
        <v>82</v>
      </c>
      <c r="AV448" s="189" t="s">
        <v>82</v>
      </c>
      <c r="AW448" s="189" t="s">
        <v>35</v>
      </c>
      <c r="AX448" s="189" t="s">
        <v>72</v>
      </c>
      <c r="AY448" s="191" t="s">
        <v>127</v>
      </c>
    </row>
    <row r="449" s="189" customFormat="true" ht="12" hidden="false" customHeight="false" outlineLevel="0" collapsed="false">
      <c r="B449" s="190"/>
      <c r="D449" s="176" t="s">
        <v>207</v>
      </c>
      <c r="E449" s="191"/>
      <c r="F449" s="192" t="s">
        <v>1590</v>
      </c>
      <c r="H449" s="193" t="n">
        <v>4.1</v>
      </c>
      <c r="L449" s="190"/>
      <c r="M449" s="194"/>
      <c r="N449" s="195"/>
      <c r="O449" s="195"/>
      <c r="P449" s="195"/>
      <c r="Q449" s="195"/>
      <c r="R449" s="195"/>
      <c r="S449" s="195"/>
      <c r="T449" s="196"/>
      <c r="AT449" s="191" t="s">
        <v>207</v>
      </c>
      <c r="AU449" s="191" t="s">
        <v>82</v>
      </c>
      <c r="AV449" s="189" t="s">
        <v>82</v>
      </c>
      <c r="AW449" s="189" t="s">
        <v>35</v>
      </c>
      <c r="AX449" s="189" t="s">
        <v>72</v>
      </c>
      <c r="AY449" s="191" t="s">
        <v>127</v>
      </c>
    </row>
    <row r="450" s="182" customFormat="true" ht="12" hidden="false" customHeight="false" outlineLevel="0" collapsed="false">
      <c r="B450" s="183"/>
      <c r="D450" s="176" t="s">
        <v>207</v>
      </c>
      <c r="E450" s="184"/>
      <c r="F450" s="185" t="s">
        <v>1378</v>
      </c>
      <c r="H450" s="184"/>
      <c r="L450" s="183"/>
      <c r="M450" s="186"/>
      <c r="N450" s="187"/>
      <c r="O450" s="187"/>
      <c r="P450" s="187"/>
      <c r="Q450" s="187"/>
      <c r="R450" s="187"/>
      <c r="S450" s="187"/>
      <c r="T450" s="188"/>
      <c r="AT450" s="184" t="s">
        <v>207</v>
      </c>
      <c r="AU450" s="184" t="s">
        <v>82</v>
      </c>
      <c r="AV450" s="182" t="s">
        <v>80</v>
      </c>
      <c r="AW450" s="182" t="s">
        <v>35</v>
      </c>
      <c r="AX450" s="182" t="s">
        <v>72</v>
      </c>
      <c r="AY450" s="184" t="s">
        <v>127</v>
      </c>
    </row>
    <row r="451" s="189" customFormat="true" ht="12" hidden="false" customHeight="false" outlineLevel="0" collapsed="false">
      <c r="B451" s="190"/>
      <c r="D451" s="176" t="s">
        <v>207</v>
      </c>
      <c r="E451" s="191"/>
      <c r="F451" s="192" t="s">
        <v>1588</v>
      </c>
      <c r="H451" s="193" t="n">
        <v>1.5</v>
      </c>
      <c r="L451" s="190"/>
      <c r="M451" s="194"/>
      <c r="N451" s="195"/>
      <c r="O451" s="195"/>
      <c r="P451" s="195"/>
      <c r="Q451" s="195"/>
      <c r="R451" s="195"/>
      <c r="S451" s="195"/>
      <c r="T451" s="196"/>
      <c r="AT451" s="191" t="s">
        <v>207</v>
      </c>
      <c r="AU451" s="191" t="s">
        <v>82</v>
      </c>
      <c r="AV451" s="189" t="s">
        <v>82</v>
      </c>
      <c r="AW451" s="189" t="s">
        <v>35</v>
      </c>
      <c r="AX451" s="189" t="s">
        <v>72</v>
      </c>
      <c r="AY451" s="191" t="s">
        <v>127</v>
      </c>
    </row>
    <row r="452" s="197" customFormat="true" ht="12" hidden="false" customHeight="false" outlineLevel="0" collapsed="false">
      <c r="B452" s="198"/>
      <c r="D452" s="176" t="s">
        <v>207</v>
      </c>
      <c r="E452" s="199"/>
      <c r="F452" s="200" t="s">
        <v>227</v>
      </c>
      <c r="H452" s="201" t="n">
        <v>10.1</v>
      </c>
      <c r="L452" s="198"/>
      <c r="M452" s="202"/>
      <c r="N452" s="203"/>
      <c r="O452" s="203"/>
      <c r="P452" s="203"/>
      <c r="Q452" s="203"/>
      <c r="R452" s="203"/>
      <c r="S452" s="203"/>
      <c r="T452" s="204"/>
      <c r="AT452" s="199" t="s">
        <v>207</v>
      </c>
      <c r="AU452" s="199" t="s">
        <v>82</v>
      </c>
      <c r="AV452" s="197" t="s">
        <v>146</v>
      </c>
      <c r="AW452" s="197" t="s">
        <v>35</v>
      </c>
      <c r="AX452" s="197" t="s">
        <v>80</v>
      </c>
      <c r="AY452" s="199" t="s">
        <v>127</v>
      </c>
    </row>
    <row r="453" s="26" customFormat="true" ht="25.5" hidden="false" customHeight="true" outlineLevel="0" collapsed="false">
      <c r="B453" s="164"/>
      <c r="C453" s="165" t="s">
        <v>671</v>
      </c>
      <c r="D453" s="165" t="s">
        <v>130</v>
      </c>
      <c r="E453" s="166" t="s">
        <v>672</v>
      </c>
      <c r="F453" s="167" t="s">
        <v>673</v>
      </c>
      <c r="G453" s="168" t="s">
        <v>240</v>
      </c>
      <c r="H453" s="169" t="n">
        <v>2</v>
      </c>
      <c r="I453" s="170"/>
      <c r="J453" s="170" t="n">
        <f aca="false">ROUND(I453*H453,2)</f>
        <v>0</v>
      </c>
      <c r="K453" s="167"/>
      <c r="L453" s="27"/>
      <c r="M453" s="171"/>
      <c r="N453" s="172" t="s">
        <v>43</v>
      </c>
      <c r="O453" s="173" t="n">
        <v>0</v>
      </c>
      <c r="P453" s="173" t="n">
        <f aca="false">O453*H453</f>
        <v>0</v>
      </c>
      <c r="Q453" s="173" t="n">
        <v>0</v>
      </c>
      <c r="R453" s="173" t="n">
        <f aca="false">Q453*H453</f>
        <v>0</v>
      </c>
      <c r="S453" s="173" t="n">
        <v>0</v>
      </c>
      <c r="T453" s="174" t="n">
        <f aca="false">S453*H453</f>
        <v>0</v>
      </c>
      <c r="AR453" s="10" t="s">
        <v>282</v>
      </c>
      <c r="AT453" s="10" t="s">
        <v>130</v>
      </c>
      <c r="AU453" s="10" t="s">
        <v>82</v>
      </c>
      <c r="AY453" s="10" t="s">
        <v>127</v>
      </c>
      <c r="BE453" s="175" t="n">
        <f aca="false">IF(N453="základní",J453,0)</f>
        <v>0</v>
      </c>
      <c r="BF453" s="175" t="n">
        <f aca="false">IF(N453="snížená",J453,0)</f>
        <v>0</v>
      </c>
      <c r="BG453" s="175" t="n">
        <f aca="false">IF(N453="zákl. přenesená",J453,0)</f>
        <v>0</v>
      </c>
      <c r="BH453" s="175" t="n">
        <f aca="false">IF(N453="sníž. přenesená",J453,0)</f>
        <v>0</v>
      </c>
      <c r="BI453" s="175" t="n">
        <f aca="false">IF(N453="nulová",J453,0)</f>
        <v>0</v>
      </c>
      <c r="BJ453" s="10" t="s">
        <v>80</v>
      </c>
      <c r="BK453" s="175" t="n">
        <f aca="false">ROUND(I453*H453,2)</f>
        <v>0</v>
      </c>
      <c r="BL453" s="10" t="s">
        <v>282</v>
      </c>
      <c r="BM453" s="10" t="s">
        <v>1597</v>
      </c>
    </row>
    <row r="454" s="26" customFormat="true" ht="24" hidden="false" customHeight="false" outlineLevel="0" collapsed="false">
      <c r="B454" s="27"/>
      <c r="D454" s="176" t="s">
        <v>140</v>
      </c>
      <c r="F454" s="177" t="s">
        <v>675</v>
      </c>
      <c r="L454" s="27"/>
      <c r="M454" s="178"/>
      <c r="N454" s="28"/>
      <c r="O454" s="28"/>
      <c r="P454" s="28"/>
      <c r="Q454" s="28"/>
      <c r="R454" s="28"/>
      <c r="S454" s="28"/>
      <c r="T454" s="67"/>
      <c r="AT454" s="10" t="s">
        <v>140</v>
      </c>
      <c r="AU454" s="10" t="s">
        <v>82</v>
      </c>
    </row>
    <row r="455" s="182" customFormat="true" ht="12" hidden="false" customHeight="false" outlineLevel="0" collapsed="false">
      <c r="B455" s="183"/>
      <c r="D455" s="176" t="s">
        <v>207</v>
      </c>
      <c r="E455" s="184"/>
      <c r="F455" s="185" t="s">
        <v>1376</v>
      </c>
      <c r="H455" s="184"/>
      <c r="L455" s="183"/>
      <c r="M455" s="186"/>
      <c r="N455" s="187"/>
      <c r="O455" s="187"/>
      <c r="P455" s="187"/>
      <c r="Q455" s="187"/>
      <c r="R455" s="187"/>
      <c r="S455" s="187"/>
      <c r="T455" s="188"/>
      <c r="AT455" s="184" t="s">
        <v>207</v>
      </c>
      <c r="AU455" s="184" t="s">
        <v>82</v>
      </c>
      <c r="AV455" s="182" t="s">
        <v>80</v>
      </c>
      <c r="AW455" s="182" t="s">
        <v>35</v>
      </c>
      <c r="AX455" s="182" t="s">
        <v>72</v>
      </c>
      <c r="AY455" s="184" t="s">
        <v>127</v>
      </c>
    </row>
    <row r="456" s="189" customFormat="true" ht="12" hidden="false" customHeight="false" outlineLevel="0" collapsed="false">
      <c r="B456" s="190"/>
      <c r="D456" s="176" t="s">
        <v>207</v>
      </c>
      <c r="E456" s="191"/>
      <c r="F456" s="192" t="s">
        <v>1598</v>
      </c>
      <c r="H456" s="193" t="n">
        <v>1</v>
      </c>
      <c r="L456" s="190"/>
      <c r="M456" s="194"/>
      <c r="N456" s="195"/>
      <c r="O456" s="195"/>
      <c r="P456" s="195"/>
      <c r="Q456" s="195"/>
      <c r="R456" s="195"/>
      <c r="S456" s="195"/>
      <c r="T456" s="196"/>
      <c r="AT456" s="191" t="s">
        <v>207</v>
      </c>
      <c r="AU456" s="191" t="s">
        <v>82</v>
      </c>
      <c r="AV456" s="189" t="s">
        <v>82</v>
      </c>
      <c r="AW456" s="189" t="s">
        <v>35</v>
      </c>
      <c r="AX456" s="189" t="s">
        <v>72</v>
      </c>
      <c r="AY456" s="191" t="s">
        <v>127</v>
      </c>
    </row>
    <row r="457" s="182" customFormat="true" ht="12" hidden="false" customHeight="false" outlineLevel="0" collapsed="false">
      <c r="B457" s="183"/>
      <c r="D457" s="176" t="s">
        <v>207</v>
      </c>
      <c r="E457" s="184"/>
      <c r="F457" s="185" t="s">
        <v>1378</v>
      </c>
      <c r="H457" s="184"/>
      <c r="L457" s="183"/>
      <c r="M457" s="186"/>
      <c r="N457" s="187"/>
      <c r="O457" s="187"/>
      <c r="P457" s="187"/>
      <c r="Q457" s="187"/>
      <c r="R457" s="187"/>
      <c r="S457" s="187"/>
      <c r="T457" s="188"/>
      <c r="AT457" s="184" t="s">
        <v>207</v>
      </c>
      <c r="AU457" s="184" t="s">
        <v>82</v>
      </c>
      <c r="AV457" s="182" t="s">
        <v>80</v>
      </c>
      <c r="AW457" s="182" t="s">
        <v>35</v>
      </c>
      <c r="AX457" s="182" t="s">
        <v>72</v>
      </c>
      <c r="AY457" s="184" t="s">
        <v>127</v>
      </c>
    </row>
    <row r="458" s="189" customFormat="true" ht="12" hidden="false" customHeight="false" outlineLevel="0" collapsed="false">
      <c r="B458" s="190"/>
      <c r="D458" s="176" t="s">
        <v>207</v>
      </c>
      <c r="E458" s="191"/>
      <c r="F458" s="192" t="s">
        <v>1599</v>
      </c>
      <c r="H458" s="193" t="n">
        <v>1</v>
      </c>
      <c r="L458" s="190"/>
      <c r="M458" s="194"/>
      <c r="N458" s="195"/>
      <c r="O458" s="195"/>
      <c r="P458" s="195"/>
      <c r="Q458" s="195"/>
      <c r="R458" s="195"/>
      <c r="S458" s="195"/>
      <c r="T458" s="196"/>
      <c r="AT458" s="191" t="s">
        <v>207</v>
      </c>
      <c r="AU458" s="191" t="s">
        <v>82</v>
      </c>
      <c r="AV458" s="189" t="s">
        <v>82</v>
      </c>
      <c r="AW458" s="189" t="s">
        <v>35</v>
      </c>
      <c r="AX458" s="189" t="s">
        <v>72</v>
      </c>
      <c r="AY458" s="191" t="s">
        <v>127</v>
      </c>
    </row>
    <row r="459" s="197" customFormat="true" ht="12" hidden="false" customHeight="false" outlineLevel="0" collapsed="false">
      <c r="B459" s="198"/>
      <c r="D459" s="176" t="s">
        <v>207</v>
      </c>
      <c r="E459" s="199"/>
      <c r="F459" s="200" t="s">
        <v>227</v>
      </c>
      <c r="H459" s="201" t="n">
        <v>2</v>
      </c>
      <c r="L459" s="198"/>
      <c r="M459" s="202"/>
      <c r="N459" s="203"/>
      <c r="O459" s="203"/>
      <c r="P459" s="203"/>
      <c r="Q459" s="203"/>
      <c r="R459" s="203"/>
      <c r="S459" s="203"/>
      <c r="T459" s="204"/>
      <c r="AT459" s="199" t="s">
        <v>207</v>
      </c>
      <c r="AU459" s="199" t="s">
        <v>82</v>
      </c>
      <c r="AV459" s="197" t="s">
        <v>146</v>
      </c>
      <c r="AW459" s="197" t="s">
        <v>35</v>
      </c>
      <c r="AX459" s="197" t="s">
        <v>80</v>
      </c>
      <c r="AY459" s="199" t="s">
        <v>127</v>
      </c>
    </row>
    <row r="460" s="26" customFormat="true" ht="25.5" hidden="false" customHeight="true" outlineLevel="0" collapsed="false">
      <c r="B460" s="164"/>
      <c r="C460" s="165" t="s">
        <v>677</v>
      </c>
      <c r="D460" s="165" t="s">
        <v>130</v>
      </c>
      <c r="E460" s="166" t="s">
        <v>1233</v>
      </c>
      <c r="F460" s="167" t="s">
        <v>1234</v>
      </c>
      <c r="G460" s="168" t="s">
        <v>240</v>
      </c>
      <c r="H460" s="169" t="n">
        <v>1</v>
      </c>
      <c r="I460" s="170"/>
      <c r="J460" s="170" t="n">
        <f aca="false">ROUND(I460*H460,2)</f>
        <v>0</v>
      </c>
      <c r="K460" s="167"/>
      <c r="L460" s="27"/>
      <c r="M460" s="171"/>
      <c r="N460" s="172" t="s">
        <v>43</v>
      </c>
      <c r="O460" s="173" t="n">
        <v>0</v>
      </c>
      <c r="P460" s="173" t="n">
        <f aca="false">O460*H460</f>
        <v>0</v>
      </c>
      <c r="Q460" s="173" t="n">
        <v>0</v>
      </c>
      <c r="R460" s="173" t="n">
        <f aca="false">Q460*H460</f>
        <v>0</v>
      </c>
      <c r="S460" s="173" t="n">
        <v>0</v>
      </c>
      <c r="T460" s="174" t="n">
        <f aca="false">S460*H460</f>
        <v>0</v>
      </c>
      <c r="AR460" s="10" t="s">
        <v>282</v>
      </c>
      <c r="AT460" s="10" t="s">
        <v>130</v>
      </c>
      <c r="AU460" s="10" t="s">
        <v>82</v>
      </c>
      <c r="AY460" s="10" t="s">
        <v>127</v>
      </c>
      <c r="BE460" s="175" t="n">
        <f aca="false">IF(N460="základní",J460,0)</f>
        <v>0</v>
      </c>
      <c r="BF460" s="175" t="n">
        <f aca="false">IF(N460="snížená",J460,0)</f>
        <v>0</v>
      </c>
      <c r="BG460" s="175" t="n">
        <f aca="false">IF(N460="zákl. přenesená",J460,0)</f>
        <v>0</v>
      </c>
      <c r="BH460" s="175" t="n">
        <f aca="false">IF(N460="sníž. přenesená",J460,0)</f>
        <v>0</v>
      </c>
      <c r="BI460" s="175" t="n">
        <f aca="false">IF(N460="nulová",J460,0)</f>
        <v>0</v>
      </c>
      <c r="BJ460" s="10" t="s">
        <v>80</v>
      </c>
      <c r="BK460" s="175" t="n">
        <f aca="false">ROUND(I460*H460,2)</f>
        <v>0</v>
      </c>
      <c r="BL460" s="10" t="s">
        <v>282</v>
      </c>
      <c r="BM460" s="10" t="s">
        <v>1600</v>
      </c>
    </row>
    <row r="461" s="26" customFormat="true" ht="24" hidden="false" customHeight="false" outlineLevel="0" collapsed="false">
      <c r="B461" s="27"/>
      <c r="D461" s="176" t="s">
        <v>140</v>
      </c>
      <c r="F461" s="177" t="s">
        <v>675</v>
      </c>
      <c r="L461" s="27"/>
      <c r="M461" s="178"/>
      <c r="N461" s="28"/>
      <c r="O461" s="28"/>
      <c r="P461" s="28"/>
      <c r="Q461" s="28"/>
      <c r="R461" s="28"/>
      <c r="S461" s="28"/>
      <c r="T461" s="67"/>
      <c r="AT461" s="10" t="s">
        <v>140</v>
      </c>
      <c r="AU461" s="10" t="s">
        <v>82</v>
      </c>
    </row>
    <row r="462" s="182" customFormat="true" ht="12" hidden="false" customHeight="false" outlineLevel="0" collapsed="false">
      <c r="B462" s="183"/>
      <c r="D462" s="176" t="s">
        <v>207</v>
      </c>
      <c r="E462" s="184"/>
      <c r="F462" s="185" t="s">
        <v>1378</v>
      </c>
      <c r="H462" s="184"/>
      <c r="L462" s="183"/>
      <c r="M462" s="186"/>
      <c r="N462" s="187"/>
      <c r="O462" s="187"/>
      <c r="P462" s="187"/>
      <c r="Q462" s="187"/>
      <c r="R462" s="187"/>
      <c r="S462" s="187"/>
      <c r="T462" s="188"/>
      <c r="AT462" s="184" t="s">
        <v>207</v>
      </c>
      <c r="AU462" s="184" t="s">
        <v>82</v>
      </c>
      <c r="AV462" s="182" t="s">
        <v>80</v>
      </c>
      <c r="AW462" s="182" t="s">
        <v>35</v>
      </c>
      <c r="AX462" s="182" t="s">
        <v>72</v>
      </c>
      <c r="AY462" s="184" t="s">
        <v>127</v>
      </c>
    </row>
    <row r="463" s="189" customFormat="true" ht="12" hidden="false" customHeight="false" outlineLevel="0" collapsed="false">
      <c r="B463" s="190"/>
      <c r="D463" s="176" t="s">
        <v>207</v>
      </c>
      <c r="E463" s="191"/>
      <c r="F463" s="192" t="s">
        <v>1601</v>
      </c>
      <c r="H463" s="193" t="n">
        <v>1</v>
      </c>
      <c r="L463" s="190"/>
      <c r="M463" s="194"/>
      <c r="N463" s="195"/>
      <c r="O463" s="195"/>
      <c r="P463" s="195"/>
      <c r="Q463" s="195"/>
      <c r="R463" s="195"/>
      <c r="S463" s="195"/>
      <c r="T463" s="196"/>
      <c r="AT463" s="191" t="s">
        <v>207</v>
      </c>
      <c r="AU463" s="191" t="s">
        <v>82</v>
      </c>
      <c r="AV463" s="189" t="s">
        <v>82</v>
      </c>
      <c r="AW463" s="189" t="s">
        <v>35</v>
      </c>
      <c r="AX463" s="189" t="s">
        <v>80</v>
      </c>
      <c r="AY463" s="191" t="s">
        <v>127</v>
      </c>
    </row>
    <row r="464" s="26" customFormat="true" ht="25.5" hidden="false" customHeight="true" outlineLevel="0" collapsed="false">
      <c r="B464" s="164"/>
      <c r="C464" s="165" t="s">
        <v>684</v>
      </c>
      <c r="D464" s="165" t="s">
        <v>130</v>
      </c>
      <c r="E464" s="166" t="s">
        <v>1238</v>
      </c>
      <c r="F464" s="167" t="s">
        <v>1239</v>
      </c>
      <c r="G464" s="168" t="s">
        <v>240</v>
      </c>
      <c r="H464" s="169" t="n">
        <v>1</v>
      </c>
      <c r="I464" s="170"/>
      <c r="J464" s="170" t="n">
        <f aca="false">ROUND(I464*H464,2)</f>
        <v>0</v>
      </c>
      <c r="K464" s="167"/>
      <c r="L464" s="27"/>
      <c r="M464" s="171"/>
      <c r="N464" s="172" t="s">
        <v>43</v>
      </c>
      <c r="O464" s="173" t="n">
        <v>0</v>
      </c>
      <c r="P464" s="173" t="n">
        <f aca="false">O464*H464</f>
        <v>0</v>
      </c>
      <c r="Q464" s="173" t="n">
        <v>0</v>
      </c>
      <c r="R464" s="173" t="n">
        <f aca="false">Q464*H464</f>
        <v>0</v>
      </c>
      <c r="S464" s="173" t="n">
        <v>0</v>
      </c>
      <c r="T464" s="174" t="n">
        <f aca="false">S464*H464</f>
        <v>0</v>
      </c>
      <c r="AR464" s="10" t="s">
        <v>282</v>
      </c>
      <c r="AT464" s="10" t="s">
        <v>130</v>
      </c>
      <c r="AU464" s="10" t="s">
        <v>82</v>
      </c>
      <c r="AY464" s="10" t="s">
        <v>127</v>
      </c>
      <c r="BE464" s="175" t="n">
        <f aca="false">IF(N464="základní",J464,0)</f>
        <v>0</v>
      </c>
      <c r="BF464" s="175" t="n">
        <f aca="false">IF(N464="snížená",J464,0)</f>
        <v>0</v>
      </c>
      <c r="BG464" s="175" t="n">
        <f aca="false">IF(N464="zákl. přenesená",J464,0)</f>
        <v>0</v>
      </c>
      <c r="BH464" s="175" t="n">
        <f aca="false">IF(N464="sníž. přenesená",J464,0)</f>
        <v>0</v>
      </c>
      <c r="BI464" s="175" t="n">
        <f aca="false">IF(N464="nulová",J464,0)</f>
        <v>0</v>
      </c>
      <c r="BJ464" s="10" t="s">
        <v>80</v>
      </c>
      <c r="BK464" s="175" t="n">
        <f aca="false">ROUND(I464*H464,2)</f>
        <v>0</v>
      </c>
      <c r="BL464" s="10" t="s">
        <v>282</v>
      </c>
      <c r="BM464" s="10" t="s">
        <v>1602</v>
      </c>
    </row>
    <row r="465" s="26" customFormat="true" ht="24" hidden="false" customHeight="false" outlineLevel="0" collapsed="false">
      <c r="B465" s="27"/>
      <c r="D465" s="176" t="s">
        <v>140</v>
      </c>
      <c r="F465" s="177" t="s">
        <v>675</v>
      </c>
      <c r="L465" s="27"/>
      <c r="M465" s="178"/>
      <c r="N465" s="28"/>
      <c r="O465" s="28"/>
      <c r="P465" s="28"/>
      <c r="Q465" s="28"/>
      <c r="R465" s="28"/>
      <c r="S465" s="28"/>
      <c r="T465" s="67"/>
      <c r="AT465" s="10" t="s">
        <v>140</v>
      </c>
      <c r="AU465" s="10" t="s">
        <v>82</v>
      </c>
    </row>
    <row r="466" s="182" customFormat="true" ht="12" hidden="false" customHeight="false" outlineLevel="0" collapsed="false">
      <c r="B466" s="183"/>
      <c r="D466" s="176" t="s">
        <v>207</v>
      </c>
      <c r="E466" s="184"/>
      <c r="F466" s="185" t="s">
        <v>1376</v>
      </c>
      <c r="H466" s="184"/>
      <c r="L466" s="183"/>
      <c r="M466" s="186"/>
      <c r="N466" s="187"/>
      <c r="O466" s="187"/>
      <c r="P466" s="187"/>
      <c r="Q466" s="187"/>
      <c r="R466" s="187"/>
      <c r="S466" s="187"/>
      <c r="T466" s="188"/>
      <c r="AT466" s="184" t="s">
        <v>207</v>
      </c>
      <c r="AU466" s="184" t="s">
        <v>82</v>
      </c>
      <c r="AV466" s="182" t="s">
        <v>80</v>
      </c>
      <c r="AW466" s="182" t="s">
        <v>35</v>
      </c>
      <c r="AX466" s="182" t="s">
        <v>72</v>
      </c>
      <c r="AY466" s="184" t="s">
        <v>127</v>
      </c>
    </row>
    <row r="467" s="189" customFormat="true" ht="12" hidden="false" customHeight="false" outlineLevel="0" collapsed="false">
      <c r="B467" s="190"/>
      <c r="D467" s="176" t="s">
        <v>207</v>
      </c>
      <c r="E467" s="191"/>
      <c r="F467" s="192" t="s">
        <v>1598</v>
      </c>
      <c r="H467" s="193" t="n">
        <v>1</v>
      </c>
      <c r="L467" s="190"/>
      <c r="M467" s="194"/>
      <c r="N467" s="195"/>
      <c r="O467" s="195"/>
      <c r="P467" s="195"/>
      <c r="Q467" s="195"/>
      <c r="R467" s="195"/>
      <c r="S467" s="195"/>
      <c r="T467" s="196"/>
      <c r="AT467" s="191" t="s">
        <v>207</v>
      </c>
      <c r="AU467" s="191" t="s">
        <v>82</v>
      </c>
      <c r="AV467" s="189" t="s">
        <v>82</v>
      </c>
      <c r="AW467" s="189" t="s">
        <v>35</v>
      </c>
      <c r="AX467" s="189" t="s">
        <v>80</v>
      </c>
      <c r="AY467" s="191" t="s">
        <v>127</v>
      </c>
    </row>
    <row r="468" s="26" customFormat="true" ht="25.5" hidden="false" customHeight="true" outlineLevel="0" collapsed="false">
      <c r="B468" s="164"/>
      <c r="C468" s="165" t="s">
        <v>689</v>
      </c>
      <c r="D468" s="165" t="s">
        <v>130</v>
      </c>
      <c r="E468" s="166" t="s">
        <v>678</v>
      </c>
      <c r="F468" s="167" t="s">
        <v>679</v>
      </c>
      <c r="G468" s="168" t="s">
        <v>240</v>
      </c>
      <c r="H468" s="169" t="n">
        <v>7</v>
      </c>
      <c r="I468" s="170"/>
      <c r="J468" s="170" t="n">
        <f aca="false">ROUND(I468*H468,2)</f>
        <v>0</v>
      </c>
      <c r="K468" s="167"/>
      <c r="L468" s="27"/>
      <c r="M468" s="171"/>
      <c r="N468" s="172" t="s">
        <v>43</v>
      </c>
      <c r="O468" s="173" t="n">
        <v>0</v>
      </c>
      <c r="P468" s="173" t="n">
        <f aca="false">O468*H468</f>
        <v>0</v>
      </c>
      <c r="Q468" s="173" t="n">
        <v>0</v>
      </c>
      <c r="R468" s="173" t="n">
        <f aca="false">Q468*H468</f>
        <v>0</v>
      </c>
      <c r="S468" s="173" t="n">
        <v>0</v>
      </c>
      <c r="T468" s="174" t="n">
        <f aca="false">S468*H468</f>
        <v>0</v>
      </c>
      <c r="AR468" s="10" t="s">
        <v>282</v>
      </c>
      <c r="AT468" s="10" t="s">
        <v>130</v>
      </c>
      <c r="AU468" s="10" t="s">
        <v>82</v>
      </c>
      <c r="AY468" s="10" t="s">
        <v>127</v>
      </c>
      <c r="BE468" s="175" t="n">
        <f aca="false">IF(N468="základní",J468,0)</f>
        <v>0</v>
      </c>
      <c r="BF468" s="175" t="n">
        <f aca="false">IF(N468="snížená",J468,0)</f>
        <v>0</v>
      </c>
      <c r="BG468" s="175" t="n">
        <f aca="false">IF(N468="zákl. přenesená",J468,0)</f>
        <v>0</v>
      </c>
      <c r="BH468" s="175" t="n">
        <f aca="false">IF(N468="sníž. přenesená",J468,0)</f>
        <v>0</v>
      </c>
      <c r="BI468" s="175" t="n">
        <f aca="false">IF(N468="nulová",J468,0)</f>
        <v>0</v>
      </c>
      <c r="BJ468" s="10" t="s">
        <v>80</v>
      </c>
      <c r="BK468" s="175" t="n">
        <f aca="false">ROUND(I468*H468,2)</f>
        <v>0</v>
      </c>
      <c r="BL468" s="10" t="s">
        <v>282</v>
      </c>
      <c r="BM468" s="10" t="s">
        <v>1603</v>
      </c>
    </row>
    <row r="469" s="26" customFormat="true" ht="24" hidden="false" customHeight="false" outlineLevel="0" collapsed="false">
      <c r="B469" s="27"/>
      <c r="D469" s="176" t="s">
        <v>140</v>
      </c>
      <c r="F469" s="177" t="s">
        <v>681</v>
      </c>
      <c r="L469" s="27"/>
      <c r="M469" s="178"/>
      <c r="N469" s="28"/>
      <c r="O469" s="28"/>
      <c r="P469" s="28"/>
      <c r="Q469" s="28"/>
      <c r="R469" s="28"/>
      <c r="S469" s="28"/>
      <c r="T469" s="67"/>
      <c r="AT469" s="10" t="s">
        <v>140</v>
      </c>
      <c r="AU469" s="10" t="s">
        <v>82</v>
      </c>
    </row>
    <row r="470" s="182" customFormat="true" ht="12" hidden="false" customHeight="false" outlineLevel="0" collapsed="false">
      <c r="B470" s="183"/>
      <c r="D470" s="176" t="s">
        <v>207</v>
      </c>
      <c r="E470" s="184"/>
      <c r="F470" s="185" t="s">
        <v>1376</v>
      </c>
      <c r="H470" s="184"/>
      <c r="L470" s="183"/>
      <c r="M470" s="186"/>
      <c r="N470" s="187"/>
      <c r="O470" s="187"/>
      <c r="P470" s="187"/>
      <c r="Q470" s="187"/>
      <c r="R470" s="187"/>
      <c r="S470" s="187"/>
      <c r="T470" s="188"/>
      <c r="AT470" s="184" t="s">
        <v>207</v>
      </c>
      <c r="AU470" s="184" t="s">
        <v>82</v>
      </c>
      <c r="AV470" s="182" t="s">
        <v>80</v>
      </c>
      <c r="AW470" s="182" t="s">
        <v>35</v>
      </c>
      <c r="AX470" s="182" t="s">
        <v>72</v>
      </c>
      <c r="AY470" s="184" t="s">
        <v>127</v>
      </c>
    </row>
    <row r="471" s="189" customFormat="true" ht="12" hidden="false" customHeight="false" outlineLevel="0" collapsed="false">
      <c r="B471" s="190"/>
      <c r="D471" s="176" t="s">
        <v>207</v>
      </c>
      <c r="E471" s="191"/>
      <c r="F471" s="192" t="s">
        <v>1604</v>
      </c>
      <c r="H471" s="193" t="n">
        <v>2</v>
      </c>
      <c r="L471" s="190"/>
      <c r="M471" s="194"/>
      <c r="N471" s="195"/>
      <c r="O471" s="195"/>
      <c r="P471" s="195"/>
      <c r="Q471" s="195"/>
      <c r="R471" s="195"/>
      <c r="S471" s="195"/>
      <c r="T471" s="196"/>
      <c r="AT471" s="191" t="s">
        <v>207</v>
      </c>
      <c r="AU471" s="191" t="s">
        <v>82</v>
      </c>
      <c r="AV471" s="189" t="s">
        <v>82</v>
      </c>
      <c r="AW471" s="189" t="s">
        <v>35</v>
      </c>
      <c r="AX471" s="189" t="s">
        <v>72</v>
      </c>
      <c r="AY471" s="191" t="s">
        <v>127</v>
      </c>
    </row>
    <row r="472" s="189" customFormat="true" ht="12" hidden="false" customHeight="false" outlineLevel="0" collapsed="false">
      <c r="B472" s="190"/>
      <c r="D472" s="176" t="s">
        <v>207</v>
      </c>
      <c r="E472" s="191"/>
      <c r="F472" s="192" t="s">
        <v>1605</v>
      </c>
      <c r="H472" s="193" t="n">
        <v>2</v>
      </c>
      <c r="L472" s="190"/>
      <c r="M472" s="194"/>
      <c r="N472" s="195"/>
      <c r="O472" s="195"/>
      <c r="P472" s="195"/>
      <c r="Q472" s="195"/>
      <c r="R472" s="195"/>
      <c r="S472" s="195"/>
      <c r="T472" s="196"/>
      <c r="AT472" s="191" t="s">
        <v>207</v>
      </c>
      <c r="AU472" s="191" t="s">
        <v>82</v>
      </c>
      <c r="AV472" s="189" t="s">
        <v>82</v>
      </c>
      <c r="AW472" s="189" t="s">
        <v>35</v>
      </c>
      <c r="AX472" s="189" t="s">
        <v>72</v>
      </c>
      <c r="AY472" s="191" t="s">
        <v>127</v>
      </c>
    </row>
    <row r="473" s="182" customFormat="true" ht="12" hidden="false" customHeight="false" outlineLevel="0" collapsed="false">
      <c r="B473" s="183"/>
      <c r="D473" s="176" t="s">
        <v>207</v>
      </c>
      <c r="E473" s="184"/>
      <c r="F473" s="185" t="s">
        <v>1378</v>
      </c>
      <c r="H473" s="184"/>
      <c r="L473" s="183"/>
      <c r="M473" s="186"/>
      <c r="N473" s="187"/>
      <c r="O473" s="187"/>
      <c r="P473" s="187"/>
      <c r="Q473" s="187"/>
      <c r="R473" s="187"/>
      <c r="S473" s="187"/>
      <c r="T473" s="188"/>
      <c r="AT473" s="184" t="s">
        <v>207</v>
      </c>
      <c r="AU473" s="184" t="s">
        <v>82</v>
      </c>
      <c r="AV473" s="182" t="s">
        <v>80</v>
      </c>
      <c r="AW473" s="182" t="s">
        <v>35</v>
      </c>
      <c r="AX473" s="182" t="s">
        <v>72</v>
      </c>
      <c r="AY473" s="184" t="s">
        <v>127</v>
      </c>
    </row>
    <row r="474" s="189" customFormat="true" ht="12" hidden="false" customHeight="false" outlineLevel="0" collapsed="false">
      <c r="B474" s="190"/>
      <c r="D474" s="176" t="s">
        <v>207</v>
      </c>
      <c r="E474" s="191"/>
      <c r="F474" s="192" t="s">
        <v>1606</v>
      </c>
      <c r="H474" s="193" t="n">
        <v>1</v>
      </c>
      <c r="L474" s="190"/>
      <c r="M474" s="194"/>
      <c r="N474" s="195"/>
      <c r="O474" s="195"/>
      <c r="P474" s="195"/>
      <c r="Q474" s="195"/>
      <c r="R474" s="195"/>
      <c r="S474" s="195"/>
      <c r="T474" s="196"/>
      <c r="AT474" s="191" t="s">
        <v>207</v>
      </c>
      <c r="AU474" s="191" t="s">
        <v>82</v>
      </c>
      <c r="AV474" s="189" t="s">
        <v>82</v>
      </c>
      <c r="AW474" s="189" t="s">
        <v>35</v>
      </c>
      <c r="AX474" s="189" t="s">
        <v>72</v>
      </c>
      <c r="AY474" s="191" t="s">
        <v>127</v>
      </c>
    </row>
    <row r="475" s="189" customFormat="true" ht="12" hidden="false" customHeight="false" outlineLevel="0" collapsed="false">
      <c r="B475" s="190"/>
      <c r="D475" s="176" t="s">
        <v>207</v>
      </c>
      <c r="E475" s="191"/>
      <c r="F475" s="192" t="s">
        <v>1607</v>
      </c>
      <c r="H475" s="193" t="n">
        <v>2</v>
      </c>
      <c r="L475" s="190"/>
      <c r="M475" s="194"/>
      <c r="N475" s="195"/>
      <c r="O475" s="195"/>
      <c r="P475" s="195"/>
      <c r="Q475" s="195"/>
      <c r="R475" s="195"/>
      <c r="S475" s="195"/>
      <c r="T475" s="196"/>
      <c r="AT475" s="191" t="s">
        <v>207</v>
      </c>
      <c r="AU475" s="191" t="s">
        <v>82</v>
      </c>
      <c r="AV475" s="189" t="s">
        <v>82</v>
      </c>
      <c r="AW475" s="189" t="s">
        <v>35</v>
      </c>
      <c r="AX475" s="189" t="s">
        <v>72</v>
      </c>
      <c r="AY475" s="191" t="s">
        <v>127</v>
      </c>
    </row>
    <row r="476" s="197" customFormat="true" ht="12" hidden="false" customHeight="false" outlineLevel="0" collapsed="false">
      <c r="B476" s="198"/>
      <c r="D476" s="176" t="s">
        <v>207</v>
      </c>
      <c r="E476" s="199"/>
      <c r="F476" s="200" t="s">
        <v>227</v>
      </c>
      <c r="H476" s="201" t="n">
        <v>7</v>
      </c>
      <c r="L476" s="198"/>
      <c r="M476" s="202"/>
      <c r="N476" s="203"/>
      <c r="O476" s="203"/>
      <c r="P476" s="203"/>
      <c r="Q476" s="203"/>
      <c r="R476" s="203"/>
      <c r="S476" s="203"/>
      <c r="T476" s="204"/>
      <c r="AT476" s="199" t="s">
        <v>207</v>
      </c>
      <c r="AU476" s="199" t="s">
        <v>82</v>
      </c>
      <c r="AV476" s="197" t="s">
        <v>146</v>
      </c>
      <c r="AW476" s="197" t="s">
        <v>35</v>
      </c>
      <c r="AX476" s="197" t="s">
        <v>80</v>
      </c>
      <c r="AY476" s="199" t="s">
        <v>127</v>
      </c>
    </row>
    <row r="477" s="26" customFormat="true" ht="25.5" hidden="false" customHeight="true" outlineLevel="0" collapsed="false">
      <c r="B477" s="164"/>
      <c r="C477" s="165" t="s">
        <v>695</v>
      </c>
      <c r="D477" s="165" t="s">
        <v>130</v>
      </c>
      <c r="E477" s="166" t="s">
        <v>685</v>
      </c>
      <c r="F477" s="167" t="s">
        <v>1608</v>
      </c>
      <c r="G477" s="168" t="s">
        <v>240</v>
      </c>
      <c r="H477" s="169" t="n">
        <v>2</v>
      </c>
      <c r="I477" s="170"/>
      <c r="J477" s="170" t="n">
        <f aca="false">ROUND(I477*H477,2)</f>
        <v>0</v>
      </c>
      <c r="K477" s="167"/>
      <c r="L477" s="27"/>
      <c r="M477" s="171"/>
      <c r="N477" s="172" t="s">
        <v>43</v>
      </c>
      <c r="O477" s="173" t="n">
        <v>0</v>
      </c>
      <c r="P477" s="173" t="n">
        <f aca="false">O477*H477</f>
        <v>0</v>
      </c>
      <c r="Q477" s="173" t="n">
        <v>0</v>
      </c>
      <c r="R477" s="173" t="n">
        <f aca="false">Q477*H477</f>
        <v>0</v>
      </c>
      <c r="S477" s="173" t="n">
        <v>0</v>
      </c>
      <c r="T477" s="174" t="n">
        <f aca="false">S477*H477</f>
        <v>0</v>
      </c>
      <c r="AR477" s="10" t="s">
        <v>282</v>
      </c>
      <c r="AT477" s="10" t="s">
        <v>130</v>
      </c>
      <c r="AU477" s="10" t="s">
        <v>82</v>
      </c>
      <c r="AY477" s="10" t="s">
        <v>127</v>
      </c>
      <c r="BE477" s="175" t="n">
        <f aca="false">IF(N477="základní",J477,0)</f>
        <v>0</v>
      </c>
      <c r="BF477" s="175" t="n">
        <f aca="false">IF(N477="snížená",J477,0)</f>
        <v>0</v>
      </c>
      <c r="BG477" s="175" t="n">
        <f aca="false">IF(N477="zákl. přenesená",J477,0)</f>
        <v>0</v>
      </c>
      <c r="BH477" s="175" t="n">
        <f aca="false">IF(N477="sníž. přenesená",J477,0)</f>
        <v>0</v>
      </c>
      <c r="BI477" s="175" t="n">
        <f aca="false">IF(N477="nulová",J477,0)</f>
        <v>0</v>
      </c>
      <c r="BJ477" s="10" t="s">
        <v>80</v>
      </c>
      <c r="BK477" s="175" t="n">
        <f aca="false">ROUND(I477*H477,2)</f>
        <v>0</v>
      </c>
      <c r="BL477" s="10" t="s">
        <v>282</v>
      </c>
      <c r="BM477" s="10" t="s">
        <v>1609</v>
      </c>
    </row>
    <row r="478" s="26" customFormat="true" ht="24" hidden="false" customHeight="false" outlineLevel="0" collapsed="false">
      <c r="B478" s="27"/>
      <c r="D478" s="176" t="s">
        <v>140</v>
      </c>
      <c r="F478" s="177" t="s">
        <v>1610</v>
      </c>
      <c r="L478" s="27"/>
      <c r="M478" s="178"/>
      <c r="N478" s="28"/>
      <c r="O478" s="28"/>
      <c r="P478" s="28"/>
      <c r="Q478" s="28"/>
      <c r="R478" s="28"/>
      <c r="S478" s="28"/>
      <c r="T478" s="67"/>
      <c r="AT478" s="10" t="s">
        <v>140</v>
      </c>
      <c r="AU478" s="10" t="s">
        <v>82</v>
      </c>
    </row>
    <row r="479" s="182" customFormat="true" ht="12" hidden="false" customHeight="false" outlineLevel="0" collapsed="false">
      <c r="B479" s="183"/>
      <c r="D479" s="176" t="s">
        <v>207</v>
      </c>
      <c r="E479" s="184"/>
      <c r="F479" s="185" t="s">
        <v>1378</v>
      </c>
      <c r="H479" s="184"/>
      <c r="L479" s="183"/>
      <c r="M479" s="186"/>
      <c r="N479" s="187"/>
      <c r="O479" s="187"/>
      <c r="P479" s="187"/>
      <c r="Q479" s="187"/>
      <c r="R479" s="187"/>
      <c r="S479" s="187"/>
      <c r="T479" s="188"/>
      <c r="AT479" s="184" t="s">
        <v>207</v>
      </c>
      <c r="AU479" s="184" t="s">
        <v>82</v>
      </c>
      <c r="AV479" s="182" t="s">
        <v>80</v>
      </c>
      <c r="AW479" s="182" t="s">
        <v>35</v>
      </c>
      <c r="AX479" s="182" t="s">
        <v>72</v>
      </c>
      <c r="AY479" s="184" t="s">
        <v>127</v>
      </c>
    </row>
    <row r="480" s="189" customFormat="true" ht="12" hidden="false" customHeight="false" outlineLevel="0" collapsed="false">
      <c r="B480" s="190"/>
      <c r="D480" s="176" t="s">
        <v>207</v>
      </c>
      <c r="E480" s="191"/>
      <c r="F480" s="192" t="s">
        <v>1611</v>
      </c>
      <c r="H480" s="193" t="n">
        <v>1</v>
      </c>
      <c r="L480" s="190"/>
      <c r="M480" s="194"/>
      <c r="N480" s="195"/>
      <c r="O480" s="195"/>
      <c r="P480" s="195"/>
      <c r="Q480" s="195"/>
      <c r="R480" s="195"/>
      <c r="S480" s="195"/>
      <c r="T480" s="196"/>
      <c r="AT480" s="191" t="s">
        <v>207</v>
      </c>
      <c r="AU480" s="191" t="s">
        <v>82</v>
      </c>
      <c r="AV480" s="189" t="s">
        <v>82</v>
      </c>
      <c r="AW480" s="189" t="s">
        <v>35</v>
      </c>
      <c r="AX480" s="189" t="s">
        <v>72</v>
      </c>
      <c r="AY480" s="191" t="s">
        <v>127</v>
      </c>
    </row>
    <row r="481" s="189" customFormat="true" ht="12" hidden="false" customHeight="false" outlineLevel="0" collapsed="false">
      <c r="B481" s="190"/>
      <c r="D481" s="176" t="s">
        <v>207</v>
      </c>
      <c r="E481" s="191"/>
      <c r="F481" s="192" t="s">
        <v>1601</v>
      </c>
      <c r="H481" s="193" t="n">
        <v>1</v>
      </c>
      <c r="L481" s="190"/>
      <c r="M481" s="194"/>
      <c r="N481" s="195"/>
      <c r="O481" s="195"/>
      <c r="P481" s="195"/>
      <c r="Q481" s="195"/>
      <c r="R481" s="195"/>
      <c r="S481" s="195"/>
      <c r="T481" s="196"/>
      <c r="AT481" s="191" t="s">
        <v>207</v>
      </c>
      <c r="AU481" s="191" t="s">
        <v>82</v>
      </c>
      <c r="AV481" s="189" t="s">
        <v>82</v>
      </c>
      <c r="AW481" s="189" t="s">
        <v>35</v>
      </c>
      <c r="AX481" s="189" t="s">
        <v>72</v>
      </c>
      <c r="AY481" s="191" t="s">
        <v>127</v>
      </c>
    </row>
    <row r="482" s="197" customFormat="true" ht="12" hidden="false" customHeight="false" outlineLevel="0" collapsed="false">
      <c r="B482" s="198"/>
      <c r="D482" s="176" t="s">
        <v>207</v>
      </c>
      <c r="E482" s="199"/>
      <c r="F482" s="200" t="s">
        <v>227</v>
      </c>
      <c r="H482" s="201" t="n">
        <v>2</v>
      </c>
      <c r="L482" s="198"/>
      <c r="M482" s="202"/>
      <c r="N482" s="203"/>
      <c r="O482" s="203"/>
      <c r="P482" s="203"/>
      <c r="Q482" s="203"/>
      <c r="R482" s="203"/>
      <c r="S482" s="203"/>
      <c r="T482" s="204"/>
      <c r="AT482" s="199" t="s">
        <v>207</v>
      </c>
      <c r="AU482" s="199" t="s">
        <v>82</v>
      </c>
      <c r="AV482" s="197" t="s">
        <v>146</v>
      </c>
      <c r="AW482" s="197" t="s">
        <v>35</v>
      </c>
      <c r="AX482" s="197" t="s">
        <v>80</v>
      </c>
      <c r="AY482" s="199" t="s">
        <v>127</v>
      </c>
    </row>
    <row r="483" s="26" customFormat="true" ht="16.5" hidden="false" customHeight="true" outlineLevel="0" collapsed="false">
      <c r="B483" s="164"/>
      <c r="C483" s="205" t="s">
        <v>361</v>
      </c>
      <c r="D483" s="205" t="s">
        <v>228</v>
      </c>
      <c r="E483" s="206" t="s">
        <v>690</v>
      </c>
      <c r="F483" s="207" t="s">
        <v>691</v>
      </c>
      <c r="G483" s="208" t="s">
        <v>205</v>
      </c>
      <c r="H483" s="209" t="n">
        <v>2.783</v>
      </c>
      <c r="I483" s="210"/>
      <c r="J483" s="210" t="n">
        <f aca="false">ROUND(I483*H483,2)</f>
        <v>0</v>
      </c>
      <c r="K483" s="207"/>
      <c r="L483" s="211"/>
      <c r="M483" s="212"/>
      <c r="N483" s="213" t="s">
        <v>43</v>
      </c>
      <c r="O483" s="173" t="n">
        <v>0</v>
      </c>
      <c r="P483" s="173" t="n">
        <f aca="false">O483*H483</f>
        <v>0</v>
      </c>
      <c r="Q483" s="173" t="n">
        <v>0.55</v>
      </c>
      <c r="R483" s="173" t="n">
        <f aca="false">Q483*H483</f>
        <v>1.53065</v>
      </c>
      <c r="S483" s="173" t="n">
        <v>0</v>
      </c>
      <c r="T483" s="174" t="n">
        <f aca="false">S483*H483</f>
        <v>0</v>
      </c>
      <c r="AR483" s="10" t="s">
        <v>363</v>
      </c>
      <c r="AT483" s="10" t="s">
        <v>228</v>
      </c>
      <c r="AU483" s="10" t="s">
        <v>82</v>
      </c>
      <c r="AY483" s="10" t="s">
        <v>127</v>
      </c>
      <c r="BE483" s="175" t="n">
        <f aca="false">IF(N483="základní",J483,0)</f>
        <v>0</v>
      </c>
      <c r="BF483" s="175" t="n">
        <f aca="false">IF(N483="snížená",J483,0)</f>
        <v>0</v>
      </c>
      <c r="BG483" s="175" t="n">
        <f aca="false">IF(N483="zákl. přenesená",J483,0)</f>
        <v>0</v>
      </c>
      <c r="BH483" s="175" t="n">
        <f aca="false">IF(N483="sníž. přenesená",J483,0)</f>
        <v>0</v>
      </c>
      <c r="BI483" s="175" t="n">
        <f aca="false">IF(N483="nulová",J483,0)</f>
        <v>0</v>
      </c>
      <c r="BJ483" s="10" t="s">
        <v>80</v>
      </c>
      <c r="BK483" s="175" t="n">
        <f aca="false">ROUND(I483*H483,2)</f>
        <v>0</v>
      </c>
      <c r="BL483" s="10" t="s">
        <v>282</v>
      </c>
      <c r="BM483" s="10" t="s">
        <v>1612</v>
      </c>
    </row>
    <row r="484" s="182" customFormat="true" ht="12" hidden="false" customHeight="false" outlineLevel="0" collapsed="false">
      <c r="B484" s="183"/>
      <c r="D484" s="176" t="s">
        <v>207</v>
      </c>
      <c r="E484" s="184"/>
      <c r="F484" s="185" t="s">
        <v>1376</v>
      </c>
      <c r="H484" s="184"/>
      <c r="L484" s="183"/>
      <c r="M484" s="186"/>
      <c r="N484" s="187"/>
      <c r="O484" s="187"/>
      <c r="P484" s="187"/>
      <c r="Q484" s="187"/>
      <c r="R484" s="187"/>
      <c r="S484" s="187"/>
      <c r="T484" s="188"/>
      <c r="AT484" s="184" t="s">
        <v>207</v>
      </c>
      <c r="AU484" s="184" t="s">
        <v>82</v>
      </c>
      <c r="AV484" s="182" t="s">
        <v>80</v>
      </c>
      <c r="AW484" s="182" t="s">
        <v>35</v>
      </c>
      <c r="AX484" s="182" t="s">
        <v>72</v>
      </c>
      <c r="AY484" s="184" t="s">
        <v>127</v>
      </c>
    </row>
    <row r="485" s="189" customFormat="true" ht="12" hidden="false" customHeight="false" outlineLevel="0" collapsed="false">
      <c r="B485" s="190"/>
      <c r="D485" s="176" t="s">
        <v>207</v>
      </c>
      <c r="E485" s="191"/>
      <c r="F485" s="192" t="s">
        <v>1613</v>
      </c>
      <c r="H485" s="193" t="n">
        <v>1.848</v>
      </c>
      <c r="L485" s="190"/>
      <c r="M485" s="194"/>
      <c r="N485" s="195"/>
      <c r="O485" s="195"/>
      <c r="P485" s="195"/>
      <c r="Q485" s="195"/>
      <c r="R485" s="195"/>
      <c r="S485" s="195"/>
      <c r="T485" s="196"/>
      <c r="AT485" s="191" t="s">
        <v>207</v>
      </c>
      <c r="AU485" s="191" t="s">
        <v>82</v>
      </c>
      <c r="AV485" s="189" t="s">
        <v>82</v>
      </c>
      <c r="AW485" s="189" t="s">
        <v>35</v>
      </c>
      <c r="AX485" s="189" t="s">
        <v>72</v>
      </c>
      <c r="AY485" s="191" t="s">
        <v>127</v>
      </c>
    </row>
    <row r="486" s="182" customFormat="true" ht="12" hidden="false" customHeight="false" outlineLevel="0" collapsed="false">
      <c r="B486" s="183"/>
      <c r="D486" s="176" t="s">
        <v>207</v>
      </c>
      <c r="E486" s="184"/>
      <c r="F486" s="185" t="s">
        <v>1378</v>
      </c>
      <c r="H486" s="184"/>
      <c r="L486" s="183"/>
      <c r="M486" s="186"/>
      <c r="N486" s="187"/>
      <c r="O486" s="187"/>
      <c r="P486" s="187"/>
      <c r="Q486" s="187"/>
      <c r="R486" s="187"/>
      <c r="S486" s="187"/>
      <c r="T486" s="188"/>
      <c r="AT486" s="184" t="s">
        <v>207</v>
      </c>
      <c r="AU486" s="184" t="s">
        <v>82</v>
      </c>
      <c r="AV486" s="182" t="s">
        <v>80</v>
      </c>
      <c r="AW486" s="182" t="s">
        <v>35</v>
      </c>
      <c r="AX486" s="182" t="s">
        <v>72</v>
      </c>
      <c r="AY486" s="184" t="s">
        <v>127</v>
      </c>
    </row>
    <row r="487" s="189" customFormat="true" ht="12" hidden="false" customHeight="false" outlineLevel="0" collapsed="false">
      <c r="B487" s="190"/>
      <c r="D487" s="176" t="s">
        <v>207</v>
      </c>
      <c r="E487" s="191"/>
      <c r="F487" s="192" t="s">
        <v>1614</v>
      </c>
      <c r="H487" s="193" t="n">
        <v>0.935</v>
      </c>
      <c r="L487" s="190"/>
      <c r="M487" s="194"/>
      <c r="N487" s="195"/>
      <c r="O487" s="195"/>
      <c r="P487" s="195"/>
      <c r="Q487" s="195"/>
      <c r="R487" s="195"/>
      <c r="S487" s="195"/>
      <c r="T487" s="196"/>
      <c r="AT487" s="191" t="s">
        <v>207</v>
      </c>
      <c r="AU487" s="191" t="s">
        <v>82</v>
      </c>
      <c r="AV487" s="189" t="s">
        <v>82</v>
      </c>
      <c r="AW487" s="189" t="s">
        <v>35</v>
      </c>
      <c r="AX487" s="189" t="s">
        <v>72</v>
      </c>
      <c r="AY487" s="191" t="s">
        <v>127</v>
      </c>
    </row>
    <row r="488" s="197" customFormat="true" ht="12" hidden="false" customHeight="false" outlineLevel="0" collapsed="false">
      <c r="B488" s="198"/>
      <c r="D488" s="176" t="s">
        <v>207</v>
      </c>
      <c r="E488" s="199"/>
      <c r="F488" s="200" t="s">
        <v>227</v>
      </c>
      <c r="H488" s="201" t="n">
        <v>2.783</v>
      </c>
      <c r="L488" s="198"/>
      <c r="M488" s="202"/>
      <c r="N488" s="203"/>
      <c r="O488" s="203"/>
      <c r="P488" s="203"/>
      <c r="Q488" s="203"/>
      <c r="R488" s="203"/>
      <c r="S488" s="203"/>
      <c r="T488" s="204"/>
      <c r="AT488" s="199" t="s">
        <v>207</v>
      </c>
      <c r="AU488" s="199" t="s">
        <v>82</v>
      </c>
      <c r="AV488" s="197" t="s">
        <v>146</v>
      </c>
      <c r="AW488" s="197" t="s">
        <v>35</v>
      </c>
      <c r="AX488" s="197" t="s">
        <v>80</v>
      </c>
      <c r="AY488" s="199" t="s">
        <v>127</v>
      </c>
    </row>
    <row r="489" s="26" customFormat="true" ht="16.5" hidden="false" customHeight="true" outlineLevel="0" collapsed="false">
      <c r="B489" s="164"/>
      <c r="C489" s="205" t="s">
        <v>704</v>
      </c>
      <c r="D489" s="205" t="s">
        <v>228</v>
      </c>
      <c r="E489" s="206" t="s">
        <v>696</v>
      </c>
      <c r="F489" s="207" t="s">
        <v>697</v>
      </c>
      <c r="G489" s="208" t="s">
        <v>205</v>
      </c>
      <c r="H489" s="209" t="n">
        <v>1.837</v>
      </c>
      <c r="I489" s="210"/>
      <c r="J489" s="210" t="n">
        <f aca="false">ROUND(I489*H489,2)</f>
        <v>0</v>
      </c>
      <c r="K489" s="207"/>
      <c r="L489" s="211"/>
      <c r="M489" s="212"/>
      <c r="N489" s="213" t="s">
        <v>43</v>
      </c>
      <c r="O489" s="173" t="n">
        <v>0</v>
      </c>
      <c r="P489" s="173" t="n">
        <f aca="false">O489*H489</f>
        <v>0</v>
      </c>
      <c r="Q489" s="173" t="n">
        <v>0.55</v>
      </c>
      <c r="R489" s="173" t="n">
        <f aca="false">Q489*H489</f>
        <v>1.01035</v>
      </c>
      <c r="S489" s="173" t="n">
        <v>0</v>
      </c>
      <c r="T489" s="174" t="n">
        <f aca="false">S489*H489</f>
        <v>0</v>
      </c>
      <c r="AR489" s="10" t="s">
        <v>363</v>
      </c>
      <c r="AT489" s="10" t="s">
        <v>228</v>
      </c>
      <c r="AU489" s="10" t="s">
        <v>82</v>
      </c>
      <c r="AY489" s="10" t="s">
        <v>127</v>
      </c>
      <c r="BE489" s="175" t="n">
        <f aca="false">IF(N489="základní",J489,0)</f>
        <v>0</v>
      </c>
      <c r="BF489" s="175" t="n">
        <f aca="false">IF(N489="snížená",J489,0)</f>
        <v>0</v>
      </c>
      <c r="BG489" s="175" t="n">
        <f aca="false">IF(N489="zákl. přenesená",J489,0)</f>
        <v>0</v>
      </c>
      <c r="BH489" s="175" t="n">
        <f aca="false">IF(N489="sníž. přenesená",J489,0)</f>
        <v>0</v>
      </c>
      <c r="BI489" s="175" t="n">
        <f aca="false">IF(N489="nulová",J489,0)</f>
        <v>0</v>
      </c>
      <c r="BJ489" s="10" t="s">
        <v>80</v>
      </c>
      <c r="BK489" s="175" t="n">
        <f aca="false">ROUND(I489*H489,2)</f>
        <v>0</v>
      </c>
      <c r="BL489" s="10" t="s">
        <v>282</v>
      </c>
      <c r="BM489" s="10" t="s">
        <v>1615</v>
      </c>
    </row>
    <row r="490" s="182" customFormat="true" ht="12" hidden="false" customHeight="false" outlineLevel="0" collapsed="false">
      <c r="B490" s="183"/>
      <c r="D490" s="176" t="s">
        <v>207</v>
      </c>
      <c r="E490" s="184"/>
      <c r="F490" s="185" t="s">
        <v>1376</v>
      </c>
      <c r="H490" s="184"/>
      <c r="L490" s="183"/>
      <c r="M490" s="186"/>
      <c r="N490" s="187"/>
      <c r="O490" s="187"/>
      <c r="P490" s="187"/>
      <c r="Q490" s="187"/>
      <c r="R490" s="187"/>
      <c r="S490" s="187"/>
      <c r="T490" s="188"/>
      <c r="AT490" s="184" t="s">
        <v>207</v>
      </c>
      <c r="AU490" s="184" t="s">
        <v>82</v>
      </c>
      <c r="AV490" s="182" t="s">
        <v>80</v>
      </c>
      <c r="AW490" s="182" t="s">
        <v>35</v>
      </c>
      <c r="AX490" s="182" t="s">
        <v>72</v>
      </c>
      <c r="AY490" s="184" t="s">
        <v>127</v>
      </c>
    </row>
    <row r="491" s="189" customFormat="true" ht="12" hidden="false" customHeight="false" outlineLevel="0" collapsed="false">
      <c r="B491" s="190"/>
      <c r="D491" s="176" t="s">
        <v>207</v>
      </c>
      <c r="E491" s="191"/>
      <c r="F491" s="192" t="s">
        <v>1616</v>
      </c>
      <c r="H491" s="193" t="n">
        <v>1.199</v>
      </c>
      <c r="L491" s="190"/>
      <c r="M491" s="194"/>
      <c r="N491" s="195"/>
      <c r="O491" s="195"/>
      <c r="P491" s="195"/>
      <c r="Q491" s="195"/>
      <c r="R491" s="195"/>
      <c r="S491" s="195"/>
      <c r="T491" s="196"/>
      <c r="AT491" s="191" t="s">
        <v>207</v>
      </c>
      <c r="AU491" s="191" t="s">
        <v>82</v>
      </c>
      <c r="AV491" s="189" t="s">
        <v>82</v>
      </c>
      <c r="AW491" s="189" t="s">
        <v>35</v>
      </c>
      <c r="AX491" s="189" t="s">
        <v>72</v>
      </c>
      <c r="AY491" s="191" t="s">
        <v>127</v>
      </c>
    </row>
    <row r="492" s="182" customFormat="true" ht="12" hidden="false" customHeight="false" outlineLevel="0" collapsed="false">
      <c r="B492" s="183"/>
      <c r="D492" s="176" t="s">
        <v>207</v>
      </c>
      <c r="E492" s="184"/>
      <c r="F492" s="185" t="s">
        <v>1378</v>
      </c>
      <c r="H492" s="184"/>
      <c r="L492" s="183"/>
      <c r="M492" s="186"/>
      <c r="N492" s="187"/>
      <c r="O492" s="187"/>
      <c r="P492" s="187"/>
      <c r="Q492" s="187"/>
      <c r="R492" s="187"/>
      <c r="S492" s="187"/>
      <c r="T492" s="188"/>
      <c r="AT492" s="184" t="s">
        <v>207</v>
      </c>
      <c r="AU492" s="184" t="s">
        <v>82</v>
      </c>
      <c r="AV492" s="182" t="s">
        <v>80</v>
      </c>
      <c r="AW492" s="182" t="s">
        <v>35</v>
      </c>
      <c r="AX492" s="182" t="s">
        <v>72</v>
      </c>
      <c r="AY492" s="184" t="s">
        <v>127</v>
      </c>
    </row>
    <row r="493" s="189" customFormat="true" ht="12" hidden="false" customHeight="false" outlineLevel="0" collapsed="false">
      <c r="B493" s="190"/>
      <c r="D493" s="176" t="s">
        <v>207</v>
      </c>
      <c r="E493" s="191"/>
      <c r="F493" s="192" t="s">
        <v>1617</v>
      </c>
      <c r="H493" s="193" t="n">
        <v>0.638</v>
      </c>
      <c r="L493" s="190"/>
      <c r="M493" s="194"/>
      <c r="N493" s="195"/>
      <c r="O493" s="195"/>
      <c r="P493" s="195"/>
      <c r="Q493" s="195"/>
      <c r="R493" s="195"/>
      <c r="S493" s="195"/>
      <c r="T493" s="196"/>
      <c r="AT493" s="191" t="s">
        <v>207</v>
      </c>
      <c r="AU493" s="191" t="s">
        <v>82</v>
      </c>
      <c r="AV493" s="189" t="s">
        <v>82</v>
      </c>
      <c r="AW493" s="189" t="s">
        <v>35</v>
      </c>
      <c r="AX493" s="189" t="s">
        <v>72</v>
      </c>
      <c r="AY493" s="191" t="s">
        <v>127</v>
      </c>
    </row>
    <row r="494" s="197" customFormat="true" ht="12" hidden="false" customHeight="false" outlineLevel="0" collapsed="false">
      <c r="B494" s="198"/>
      <c r="D494" s="176" t="s">
        <v>207</v>
      </c>
      <c r="E494" s="199"/>
      <c r="F494" s="200" t="s">
        <v>227</v>
      </c>
      <c r="H494" s="201" t="n">
        <v>1.837</v>
      </c>
      <c r="L494" s="198"/>
      <c r="M494" s="202"/>
      <c r="N494" s="203"/>
      <c r="O494" s="203"/>
      <c r="P494" s="203"/>
      <c r="Q494" s="203"/>
      <c r="R494" s="203"/>
      <c r="S494" s="203"/>
      <c r="T494" s="204"/>
      <c r="AT494" s="199" t="s">
        <v>207</v>
      </c>
      <c r="AU494" s="199" t="s">
        <v>82</v>
      </c>
      <c r="AV494" s="197" t="s">
        <v>146</v>
      </c>
      <c r="AW494" s="197" t="s">
        <v>35</v>
      </c>
      <c r="AX494" s="197" t="s">
        <v>80</v>
      </c>
      <c r="AY494" s="199" t="s">
        <v>127</v>
      </c>
    </row>
    <row r="495" s="26" customFormat="true" ht="25.5" hidden="false" customHeight="true" outlineLevel="0" collapsed="false">
      <c r="B495" s="164"/>
      <c r="C495" s="165" t="s">
        <v>708</v>
      </c>
      <c r="D495" s="165" t="s">
        <v>130</v>
      </c>
      <c r="E495" s="166" t="s">
        <v>725</v>
      </c>
      <c r="F495" s="167" t="s">
        <v>726</v>
      </c>
      <c r="G495" s="168" t="s">
        <v>240</v>
      </c>
      <c r="H495" s="169" t="n">
        <v>6</v>
      </c>
      <c r="I495" s="170"/>
      <c r="J495" s="170" t="n">
        <f aca="false">ROUND(I495*H495,2)</f>
        <v>0</v>
      </c>
      <c r="K495" s="167"/>
      <c r="L495" s="27"/>
      <c r="M495" s="171"/>
      <c r="N495" s="172" t="s">
        <v>43</v>
      </c>
      <c r="O495" s="173" t="n">
        <v>0.585</v>
      </c>
      <c r="P495" s="173" t="n">
        <f aca="false">O495*H495</f>
        <v>3.51</v>
      </c>
      <c r="Q495" s="173" t="n">
        <v>0</v>
      </c>
      <c r="R495" s="173" t="n">
        <f aca="false">Q495*H495</f>
        <v>0</v>
      </c>
      <c r="S495" s="173" t="n">
        <v>0</v>
      </c>
      <c r="T495" s="174" t="n">
        <f aca="false">S495*H495</f>
        <v>0</v>
      </c>
      <c r="AR495" s="10" t="s">
        <v>282</v>
      </c>
      <c r="AT495" s="10" t="s">
        <v>130</v>
      </c>
      <c r="AU495" s="10" t="s">
        <v>82</v>
      </c>
      <c r="AY495" s="10" t="s">
        <v>127</v>
      </c>
      <c r="BE495" s="175" t="n">
        <f aca="false">IF(N495="základní",J495,0)</f>
        <v>0</v>
      </c>
      <c r="BF495" s="175" t="n">
        <f aca="false">IF(N495="snížená",J495,0)</f>
        <v>0</v>
      </c>
      <c r="BG495" s="175" t="n">
        <f aca="false">IF(N495="zákl. přenesená",J495,0)</f>
        <v>0</v>
      </c>
      <c r="BH495" s="175" t="n">
        <f aca="false">IF(N495="sníž. přenesená",J495,0)</f>
        <v>0</v>
      </c>
      <c r="BI495" s="175" t="n">
        <f aca="false">IF(N495="nulová",J495,0)</f>
        <v>0</v>
      </c>
      <c r="BJ495" s="10" t="s">
        <v>80</v>
      </c>
      <c r="BK495" s="175" t="n">
        <f aca="false">ROUND(I495*H495,2)</f>
        <v>0</v>
      </c>
      <c r="BL495" s="10" t="s">
        <v>282</v>
      </c>
      <c r="BM495" s="10" t="s">
        <v>1618</v>
      </c>
    </row>
    <row r="496" s="182" customFormat="true" ht="12" hidden="false" customHeight="false" outlineLevel="0" collapsed="false">
      <c r="B496" s="183"/>
      <c r="D496" s="176" t="s">
        <v>207</v>
      </c>
      <c r="E496" s="184"/>
      <c r="F496" s="185" t="s">
        <v>1376</v>
      </c>
      <c r="H496" s="184"/>
      <c r="L496" s="183"/>
      <c r="M496" s="186"/>
      <c r="N496" s="187"/>
      <c r="O496" s="187"/>
      <c r="P496" s="187"/>
      <c r="Q496" s="187"/>
      <c r="R496" s="187"/>
      <c r="S496" s="187"/>
      <c r="T496" s="188"/>
      <c r="AT496" s="184" t="s">
        <v>207</v>
      </c>
      <c r="AU496" s="184" t="s">
        <v>82</v>
      </c>
      <c r="AV496" s="182" t="s">
        <v>80</v>
      </c>
      <c r="AW496" s="182" t="s">
        <v>35</v>
      </c>
      <c r="AX496" s="182" t="s">
        <v>72</v>
      </c>
      <c r="AY496" s="184" t="s">
        <v>127</v>
      </c>
    </row>
    <row r="497" s="189" customFormat="true" ht="12" hidden="false" customHeight="false" outlineLevel="0" collapsed="false">
      <c r="B497" s="190"/>
      <c r="D497" s="176" t="s">
        <v>207</v>
      </c>
      <c r="E497" s="191"/>
      <c r="F497" s="192" t="s">
        <v>1619</v>
      </c>
      <c r="H497" s="193" t="n">
        <v>4</v>
      </c>
      <c r="L497" s="190"/>
      <c r="M497" s="194"/>
      <c r="N497" s="195"/>
      <c r="O497" s="195"/>
      <c r="P497" s="195"/>
      <c r="Q497" s="195"/>
      <c r="R497" s="195"/>
      <c r="S497" s="195"/>
      <c r="T497" s="196"/>
      <c r="AT497" s="191" t="s">
        <v>207</v>
      </c>
      <c r="AU497" s="191" t="s">
        <v>82</v>
      </c>
      <c r="AV497" s="189" t="s">
        <v>82</v>
      </c>
      <c r="AW497" s="189" t="s">
        <v>35</v>
      </c>
      <c r="AX497" s="189" t="s">
        <v>72</v>
      </c>
      <c r="AY497" s="191" t="s">
        <v>127</v>
      </c>
    </row>
    <row r="498" s="182" customFormat="true" ht="12" hidden="false" customHeight="false" outlineLevel="0" collapsed="false">
      <c r="B498" s="183"/>
      <c r="D498" s="176" t="s">
        <v>207</v>
      </c>
      <c r="E498" s="184"/>
      <c r="F498" s="185" t="s">
        <v>1378</v>
      </c>
      <c r="H498" s="184"/>
      <c r="L498" s="183"/>
      <c r="M498" s="186"/>
      <c r="N498" s="187"/>
      <c r="O498" s="187"/>
      <c r="P498" s="187"/>
      <c r="Q498" s="187"/>
      <c r="R498" s="187"/>
      <c r="S498" s="187"/>
      <c r="T498" s="188"/>
      <c r="AT498" s="184" t="s">
        <v>207</v>
      </c>
      <c r="AU498" s="184" t="s">
        <v>82</v>
      </c>
      <c r="AV498" s="182" t="s">
        <v>80</v>
      </c>
      <c r="AW498" s="182" t="s">
        <v>35</v>
      </c>
      <c r="AX498" s="182" t="s">
        <v>72</v>
      </c>
      <c r="AY498" s="184" t="s">
        <v>127</v>
      </c>
    </row>
    <row r="499" s="189" customFormat="true" ht="12" hidden="false" customHeight="false" outlineLevel="0" collapsed="false">
      <c r="B499" s="190"/>
      <c r="D499" s="176" t="s">
        <v>207</v>
      </c>
      <c r="E499" s="191"/>
      <c r="F499" s="192" t="s">
        <v>728</v>
      </c>
      <c r="H499" s="193" t="n">
        <v>2</v>
      </c>
      <c r="L499" s="190"/>
      <c r="M499" s="194"/>
      <c r="N499" s="195"/>
      <c r="O499" s="195"/>
      <c r="P499" s="195"/>
      <c r="Q499" s="195"/>
      <c r="R499" s="195"/>
      <c r="S499" s="195"/>
      <c r="T499" s="196"/>
      <c r="AT499" s="191" t="s">
        <v>207</v>
      </c>
      <c r="AU499" s="191" t="s">
        <v>82</v>
      </c>
      <c r="AV499" s="189" t="s">
        <v>82</v>
      </c>
      <c r="AW499" s="189" t="s">
        <v>35</v>
      </c>
      <c r="AX499" s="189" t="s">
        <v>72</v>
      </c>
      <c r="AY499" s="191" t="s">
        <v>127</v>
      </c>
    </row>
    <row r="500" s="197" customFormat="true" ht="12" hidden="false" customHeight="false" outlineLevel="0" collapsed="false">
      <c r="B500" s="198"/>
      <c r="D500" s="176" t="s">
        <v>207</v>
      </c>
      <c r="E500" s="199"/>
      <c r="F500" s="200" t="s">
        <v>227</v>
      </c>
      <c r="H500" s="201" t="n">
        <v>6</v>
      </c>
      <c r="L500" s="198"/>
      <c r="M500" s="202"/>
      <c r="N500" s="203"/>
      <c r="O500" s="203"/>
      <c r="P500" s="203"/>
      <c r="Q500" s="203"/>
      <c r="R500" s="203"/>
      <c r="S500" s="203"/>
      <c r="T500" s="204"/>
      <c r="AT500" s="199" t="s">
        <v>207</v>
      </c>
      <c r="AU500" s="199" t="s">
        <v>82</v>
      </c>
      <c r="AV500" s="197" t="s">
        <v>146</v>
      </c>
      <c r="AW500" s="197" t="s">
        <v>35</v>
      </c>
      <c r="AX500" s="197" t="s">
        <v>80</v>
      </c>
      <c r="AY500" s="199" t="s">
        <v>127</v>
      </c>
    </row>
    <row r="501" s="26" customFormat="true" ht="16.5" hidden="false" customHeight="true" outlineLevel="0" collapsed="false">
      <c r="B501" s="164"/>
      <c r="C501" s="205" t="s">
        <v>712</v>
      </c>
      <c r="D501" s="205" t="s">
        <v>228</v>
      </c>
      <c r="E501" s="206" t="s">
        <v>730</v>
      </c>
      <c r="F501" s="207" t="s">
        <v>731</v>
      </c>
      <c r="G501" s="208" t="s">
        <v>240</v>
      </c>
      <c r="H501" s="209" t="n">
        <v>6</v>
      </c>
      <c r="I501" s="210"/>
      <c r="J501" s="210" t="n">
        <f aca="false">ROUND(I501*H501,2)</f>
        <v>0</v>
      </c>
      <c r="K501" s="207"/>
      <c r="L501" s="211"/>
      <c r="M501" s="212"/>
      <c r="N501" s="213" t="s">
        <v>43</v>
      </c>
      <c r="O501" s="173" t="n">
        <v>0</v>
      </c>
      <c r="P501" s="173" t="n">
        <f aca="false">O501*H501</f>
        <v>0</v>
      </c>
      <c r="Q501" s="173" t="n">
        <v>0</v>
      </c>
      <c r="R501" s="173" t="n">
        <f aca="false">Q501*H501</f>
        <v>0</v>
      </c>
      <c r="S501" s="173" t="n">
        <v>0</v>
      </c>
      <c r="T501" s="174" t="n">
        <f aca="false">S501*H501</f>
        <v>0</v>
      </c>
      <c r="AR501" s="10" t="s">
        <v>363</v>
      </c>
      <c r="AT501" s="10" t="s">
        <v>228</v>
      </c>
      <c r="AU501" s="10" t="s">
        <v>82</v>
      </c>
      <c r="AY501" s="10" t="s">
        <v>127</v>
      </c>
      <c r="BE501" s="175" t="n">
        <f aca="false">IF(N501="základní",J501,0)</f>
        <v>0</v>
      </c>
      <c r="BF501" s="175" t="n">
        <f aca="false">IF(N501="snížená",J501,0)</f>
        <v>0</v>
      </c>
      <c r="BG501" s="175" t="n">
        <f aca="false">IF(N501="zákl. přenesená",J501,0)</f>
        <v>0</v>
      </c>
      <c r="BH501" s="175" t="n">
        <f aca="false">IF(N501="sníž. přenesená",J501,0)</f>
        <v>0</v>
      </c>
      <c r="BI501" s="175" t="n">
        <f aca="false">IF(N501="nulová",J501,0)</f>
        <v>0</v>
      </c>
      <c r="BJ501" s="10" t="s">
        <v>80</v>
      </c>
      <c r="BK501" s="175" t="n">
        <f aca="false">ROUND(I501*H501,2)</f>
        <v>0</v>
      </c>
      <c r="BL501" s="10" t="s">
        <v>282</v>
      </c>
      <c r="BM501" s="10" t="s">
        <v>1620</v>
      </c>
    </row>
    <row r="502" s="26" customFormat="true" ht="24" hidden="false" customHeight="false" outlineLevel="0" collapsed="false">
      <c r="B502" s="27"/>
      <c r="D502" s="176" t="s">
        <v>140</v>
      </c>
      <c r="F502" s="177" t="s">
        <v>733</v>
      </c>
      <c r="L502" s="27"/>
      <c r="M502" s="178"/>
      <c r="N502" s="28"/>
      <c r="O502" s="28"/>
      <c r="P502" s="28"/>
      <c r="Q502" s="28"/>
      <c r="R502" s="28"/>
      <c r="S502" s="28"/>
      <c r="T502" s="67"/>
      <c r="AT502" s="10" t="s">
        <v>140</v>
      </c>
      <c r="AU502" s="10" t="s">
        <v>82</v>
      </c>
    </row>
    <row r="503" s="26" customFormat="true" ht="16.5" hidden="false" customHeight="true" outlineLevel="0" collapsed="false">
      <c r="B503" s="164"/>
      <c r="C503" s="165" t="s">
        <v>716</v>
      </c>
      <c r="D503" s="165" t="s">
        <v>130</v>
      </c>
      <c r="E503" s="166" t="s">
        <v>701</v>
      </c>
      <c r="F503" s="167" t="s">
        <v>702</v>
      </c>
      <c r="G503" s="168" t="s">
        <v>240</v>
      </c>
      <c r="H503" s="169" t="n">
        <v>5</v>
      </c>
      <c r="I503" s="170"/>
      <c r="J503" s="170" t="n">
        <f aca="false">ROUND(I503*H503,2)</f>
        <v>0</v>
      </c>
      <c r="K503" s="167"/>
      <c r="L503" s="27"/>
      <c r="M503" s="171"/>
      <c r="N503" s="172" t="s">
        <v>43</v>
      </c>
      <c r="O503" s="173" t="n">
        <v>0</v>
      </c>
      <c r="P503" s="173" t="n">
        <f aca="false">O503*H503</f>
        <v>0</v>
      </c>
      <c r="Q503" s="173" t="n">
        <v>0</v>
      </c>
      <c r="R503" s="173" t="n">
        <f aca="false">Q503*H503</f>
        <v>0</v>
      </c>
      <c r="S503" s="173" t="n">
        <v>0</v>
      </c>
      <c r="T503" s="174" t="n">
        <f aca="false">S503*H503</f>
        <v>0</v>
      </c>
      <c r="AR503" s="10" t="s">
        <v>282</v>
      </c>
      <c r="AT503" s="10" t="s">
        <v>130</v>
      </c>
      <c r="AU503" s="10" t="s">
        <v>82</v>
      </c>
      <c r="AY503" s="10" t="s">
        <v>127</v>
      </c>
      <c r="BE503" s="175" t="n">
        <f aca="false">IF(N503="základní",J503,0)</f>
        <v>0</v>
      </c>
      <c r="BF503" s="175" t="n">
        <f aca="false">IF(N503="snížená",J503,0)</f>
        <v>0</v>
      </c>
      <c r="BG503" s="175" t="n">
        <f aca="false">IF(N503="zákl. přenesená",J503,0)</f>
        <v>0</v>
      </c>
      <c r="BH503" s="175" t="n">
        <f aca="false">IF(N503="sníž. přenesená",J503,0)</f>
        <v>0</v>
      </c>
      <c r="BI503" s="175" t="n">
        <f aca="false">IF(N503="nulová",J503,0)</f>
        <v>0</v>
      </c>
      <c r="BJ503" s="10" t="s">
        <v>80</v>
      </c>
      <c r="BK503" s="175" t="n">
        <f aca="false">ROUND(I503*H503,2)</f>
        <v>0</v>
      </c>
      <c r="BL503" s="10" t="s">
        <v>282</v>
      </c>
      <c r="BM503" s="10" t="s">
        <v>1621</v>
      </c>
    </row>
    <row r="504" s="26" customFormat="true" ht="16.5" hidden="false" customHeight="true" outlineLevel="0" collapsed="false">
      <c r="B504" s="164"/>
      <c r="C504" s="165" t="s">
        <v>720</v>
      </c>
      <c r="D504" s="165" t="s">
        <v>130</v>
      </c>
      <c r="E504" s="166" t="s">
        <v>1252</v>
      </c>
      <c r="F504" s="167" t="s">
        <v>1253</v>
      </c>
      <c r="G504" s="168" t="s">
        <v>240</v>
      </c>
      <c r="H504" s="169" t="n">
        <v>9</v>
      </c>
      <c r="I504" s="170"/>
      <c r="J504" s="170" t="n">
        <f aca="false">ROUND(I504*H504,2)</f>
        <v>0</v>
      </c>
      <c r="K504" s="167"/>
      <c r="L504" s="27"/>
      <c r="M504" s="171"/>
      <c r="N504" s="172" t="s">
        <v>43</v>
      </c>
      <c r="O504" s="173" t="n">
        <v>0</v>
      </c>
      <c r="P504" s="173" t="n">
        <f aca="false">O504*H504</f>
        <v>0</v>
      </c>
      <c r="Q504" s="173" t="n">
        <v>0</v>
      </c>
      <c r="R504" s="173" t="n">
        <f aca="false">Q504*H504</f>
        <v>0</v>
      </c>
      <c r="S504" s="173" t="n">
        <v>0</v>
      </c>
      <c r="T504" s="174" t="n">
        <f aca="false">S504*H504</f>
        <v>0</v>
      </c>
      <c r="AR504" s="10" t="s">
        <v>282</v>
      </c>
      <c r="AT504" s="10" t="s">
        <v>130</v>
      </c>
      <c r="AU504" s="10" t="s">
        <v>82</v>
      </c>
      <c r="AY504" s="10" t="s">
        <v>127</v>
      </c>
      <c r="BE504" s="175" t="n">
        <f aca="false">IF(N504="základní",J504,0)</f>
        <v>0</v>
      </c>
      <c r="BF504" s="175" t="n">
        <f aca="false">IF(N504="snížená",J504,0)</f>
        <v>0</v>
      </c>
      <c r="BG504" s="175" t="n">
        <f aca="false">IF(N504="zákl. přenesená",J504,0)</f>
        <v>0</v>
      </c>
      <c r="BH504" s="175" t="n">
        <f aca="false">IF(N504="sníž. přenesená",J504,0)</f>
        <v>0</v>
      </c>
      <c r="BI504" s="175" t="n">
        <f aca="false">IF(N504="nulová",J504,0)</f>
        <v>0</v>
      </c>
      <c r="BJ504" s="10" t="s">
        <v>80</v>
      </c>
      <c r="BK504" s="175" t="n">
        <f aca="false">ROUND(I504*H504,2)</f>
        <v>0</v>
      </c>
      <c r="BL504" s="10" t="s">
        <v>282</v>
      </c>
      <c r="BM504" s="10" t="s">
        <v>1622</v>
      </c>
    </row>
    <row r="505" s="26" customFormat="true" ht="16.5" hidden="false" customHeight="true" outlineLevel="0" collapsed="false">
      <c r="B505" s="164"/>
      <c r="C505" s="165" t="s">
        <v>724</v>
      </c>
      <c r="D505" s="165" t="s">
        <v>130</v>
      </c>
      <c r="E505" s="166" t="s">
        <v>745</v>
      </c>
      <c r="F505" s="167" t="s">
        <v>746</v>
      </c>
      <c r="G505" s="168" t="s">
        <v>218</v>
      </c>
      <c r="H505" s="169" t="n">
        <v>7.784</v>
      </c>
      <c r="I505" s="170"/>
      <c r="J505" s="170" t="n">
        <f aca="false">ROUND(I505*H505,2)</f>
        <v>0</v>
      </c>
      <c r="K505" s="167" t="s">
        <v>134</v>
      </c>
      <c r="L505" s="27"/>
      <c r="M505" s="171"/>
      <c r="N505" s="172" t="s">
        <v>43</v>
      </c>
      <c r="O505" s="173" t="n">
        <v>1.863</v>
      </c>
      <c r="P505" s="173" t="n">
        <f aca="false">O505*H505</f>
        <v>14.501592</v>
      </c>
      <c r="Q505" s="173" t="n">
        <v>0</v>
      </c>
      <c r="R505" s="173" t="n">
        <f aca="false">Q505*H505</f>
        <v>0</v>
      </c>
      <c r="S505" s="173" t="n">
        <v>0</v>
      </c>
      <c r="T505" s="174" t="n">
        <f aca="false">S505*H505</f>
        <v>0</v>
      </c>
      <c r="AR505" s="10" t="s">
        <v>282</v>
      </c>
      <c r="AT505" s="10" t="s">
        <v>130</v>
      </c>
      <c r="AU505" s="10" t="s">
        <v>82</v>
      </c>
      <c r="AY505" s="10" t="s">
        <v>127</v>
      </c>
      <c r="BE505" s="175" t="n">
        <f aca="false">IF(N505="základní",J505,0)</f>
        <v>0</v>
      </c>
      <c r="BF505" s="175" t="n">
        <f aca="false">IF(N505="snížená",J505,0)</f>
        <v>0</v>
      </c>
      <c r="BG505" s="175" t="n">
        <f aca="false">IF(N505="zákl. přenesená",J505,0)</f>
        <v>0</v>
      </c>
      <c r="BH505" s="175" t="n">
        <f aca="false">IF(N505="sníž. přenesená",J505,0)</f>
        <v>0</v>
      </c>
      <c r="BI505" s="175" t="n">
        <f aca="false">IF(N505="nulová",J505,0)</f>
        <v>0</v>
      </c>
      <c r="BJ505" s="10" t="s">
        <v>80</v>
      </c>
      <c r="BK505" s="175" t="n">
        <f aca="false">ROUND(I505*H505,2)</f>
        <v>0</v>
      </c>
      <c r="BL505" s="10" t="s">
        <v>282</v>
      </c>
      <c r="BM505" s="10" t="s">
        <v>1623</v>
      </c>
    </row>
    <row r="506" s="151" customFormat="true" ht="29.85" hidden="false" customHeight="true" outlineLevel="0" collapsed="false">
      <c r="B506" s="152"/>
      <c r="D506" s="153" t="s">
        <v>71</v>
      </c>
      <c r="E506" s="162" t="s">
        <v>748</v>
      </c>
      <c r="F506" s="162" t="s">
        <v>749</v>
      </c>
      <c r="J506" s="163" t="n">
        <f aca="false">BK506</f>
        <v>0</v>
      </c>
      <c r="L506" s="152"/>
      <c r="M506" s="156"/>
      <c r="N506" s="157"/>
      <c r="O506" s="157"/>
      <c r="P506" s="158" t="n">
        <f aca="false">SUM(P507:P665)</f>
        <v>260.295392</v>
      </c>
      <c r="Q506" s="157"/>
      <c r="R506" s="158" t="n">
        <f aca="false">SUM(R507:R665)</f>
        <v>0.935505</v>
      </c>
      <c r="S506" s="157"/>
      <c r="T506" s="159" t="n">
        <f aca="false">SUM(T507:T665)</f>
        <v>1.39386</v>
      </c>
      <c r="AR506" s="153" t="s">
        <v>82</v>
      </c>
      <c r="AT506" s="160" t="s">
        <v>71</v>
      </c>
      <c r="AU506" s="160" t="s">
        <v>80</v>
      </c>
      <c r="AY506" s="153" t="s">
        <v>127</v>
      </c>
      <c r="BK506" s="161" t="n">
        <f aca="false">SUM(BK507:BK665)</f>
        <v>0</v>
      </c>
    </row>
    <row r="507" s="26" customFormat="true" ht="16.5" hidden="false" customHeight="true" outlineLevel="0" collapsed="false">
      <c r="B507" s="164"/>
      <c r="C507" s="165" t="s">
        <v>729</v>
      </c>
      <c r="D507" s="165" t="s">
        <v>130</v>
      </c>
      <c r="E507" s="166" t="s">
        <v>751</v>
      </c>
      <c r="F507" s="167" t="s">
        <v>752</v>
      </c>
      <c r="G507" s="168" t="s">
        <v>257</v>
      </c>
      <c r="H507" s="169" t="n">
        <v>151</v>
      </c>
      <c r="I507" s="170"/>
      <c r="J507" s="170" t="n">
        <f aca="false">ROUND(I507*H507,2)</f>
        <v>0</v>
      </c>
      <c r="K507" s="167" t="s">
        <v>134</v>
      </c>
      <c r="L507" s="27"/>
      <c r="M507" s="171"/>
      <c r="N507" s="172" t="s">
        <v>43</v>
      </c>
      <c r="O507" s="173" t="n">
        <v>0.36</v>
      </c>
      <c r="P507" s="173" t="n">
        <f aca="false">O507*H507</f>
        <v>54.36</v>
      </c>
      <c r="Q507" s="173" t="n">
        <v>0</v>
      </c>
      <c r="R507" s="173" t="n">
        <f aca="false">Q507*H507</f>
        <v>0</v>
      </c>
      <c r="S507" s="173" t="n">
        <v>0.00594</v>
      </c>
      <c r="T507" s="174" t="n">
        <f aca="false">S507*H507</f>
        <v>0.89694</v>
      </c>
      <c r="AR507" s="10" t="s">
        <v>282</v>
      </c>
      <c r="AT507" s="10" t="s">
        <v>130</v>
      </c>
      <c r="AU507" s="10" t="s">
        <v>82</v>
      </c>
      <c r="AY507" s="10" t="s">
        <v>127</v>
      </c>
      <c r="BE507" s="175" t="n">
        <f aca="false">IF(N507="základní",J507,0)</f>
        <v>0</v>
      </c>
      <c r="BF507" s="175" t="n">
        <f aca="false">IF(N507="snížená",J507,0)</f>
        <v>0</v>
      </c>
      <c r="BG507" s="175" t="n">
        <f aca="false">IF(N507="zákl. přenesená",J507,0)</f>
        <v>0</v>
      </c>
      <c r="BH507" s="175" t="n">
        <f aca="false">IF(N507="sníž. přenesená",J507,0)</f>
        <v>0</v>
      </c>
      <c r="BI507" s="175" t="n">
        <f aca="false">IF(N507="nulová",J507,0)</f>
        <v>0</v>
      </c>
      <c r="BJ507" s="10" t="s">
        <v>80</v>
      </c>
      <c r="BK507" s="175" t="n">
        <f aca="false">ROUND(I507*H507,2)</f>
        <v>0</v>
      </c>
      <c r="BL507" s="10" t="s">
        <v>282</v>
      </c>
      <c r="BM507" s="10" t="s">
        <v>1624</v>
      </c>
    </row>
    <row r="508" s="182" customFormat="true" ht="12" hidden="false" customHeight="false" outlineLevel="0" collapsed="false">
      <c r="B508" s="183"/>
      <c r="D508" s="176" t="s">
        <v>207</v>
      </c>
      <c r="E508" s="184"/>
      <c r="F508" s="185" t="s">
        <v>1376</v>
      </c>
      <c r="H508" s="184"/>
      <c r="L508" s="183"/>
      <c r="M508" s="186"/>
      <c r="N508" s="187"/>
      <c r="O508" s="187"/>
      <c r="P508" s="187"/>
      <c r="Q508" s="187"/>
      <c r="R508" s="187"/>
      <c r="S508" s="187"/>
      <c r="T508" s="188"/>
      <c r="AT508" s="184" t="s">
        <v>207</v>
      </c>
      <c r="AU508" s="184" t="s">
        <v>82</v>
      </c>
      <c r="AV508" s="182" t="s">
        <v>80</v>
      </c>
      <c r="AW508" s="182" t="s">
        <v>35</v>
      </c>
      <c r="AX508" s="182" t="s">
        <v>72</v>
      </c>
      <c r="AY508" s="184" t="s">
        <v>127</v>
      </c>
    </row>
    <row r="509" s="189" customFormat="true" ht="12" hidden="false" customHeight="false" outlineLevel="0" collapsed="false">
      <c r="B509" s="190"/>
      <c r="D509" s="176" t="s">
        <v>207</v>
      </c>
      <c r="E509" s="191"/>
      <c r="F509" s="192" t="s">
        <v>1625</v>
      </c>
      <c r="H509" s="193" t="n">
        <v>75</v>
      </c>
      <c r="L509" s="190"/>
      <c r="M509" s="194"/>
      <c r="N509" s="195"/>
      <c r="O509" s="195"/>
      <c r="P509" s="195"/>
      <c r="Q509" s="195"/>
      <c r="R509" s="195"/>
      <c r="S509" s="195"/>
      <c r="T509" s="196"/>
      <c r="AT509" s="191" t="s">
        <v>207</v>
      </c>
      <c r="AU509" s="191" t="s">
        <v>82</v>
      </c>
      <c r="AV509" s="189" t="s">
        <v>82</v>
      </c>
      <c r="AW509" s="189" t="s">
        <v>35</v>
      </c>
      <c r="AX509" s="189" t="s">
        <v>72</v>
      </c>
      <c r="AY509" s="191" t="s">
        <v>127</v>
      </c>
    </row>
    <row r="510" s="189" customFormat="true" ht="12" hidden="false" customHeight="false" outlineLevel="0" collapsed="false">
      <c r="B510" s="190"/>
      <c r="D510" s="176" t="s">
        <v>207</v>
      </c>
      <c r="E510" s="191"/>
      <c r="F510" s="192" t="s">
        <v>1626</v>
      </c>
      <c r="H510" s="193" t="n">
        <v>36</v>
      </c>
      <c r="L510" s="190"/>
      <c r="M510" s="194"/>
      <c r="N510" s="195"/>
      <c r="O510" s="195"/>
      <c r="P510" s="195"/>
      <c r="Q510" s="195"/>
      <c r="R510" s="195"/>
      <c r="S510" s="195"/>
      <c r="T510" s="196"/>
      <c r="AT510" s="191" t="s">
        <v>207</v>
      </c>
      <c r="AU510" s="191" t="s">
        <v>82</v>
      </c>
      <c r="AV510" s="189" t="s">
        <v>82</v>
      </c>
      <c r="AW510" s="189" t="s">
        <v>35</v>
      </c>
      <c r="AX510" s="189" t="s">
        <v>72</v>
      </c>
      <c r="AY510" s="191" t="s">
        <v>127</v>
      </c>
    </row>
    <row r="511" s="182" customFormat="true" ht="12" hidden="false" customHeight="false" outlineLevel="0" collapsed="false">
      <c r="B511" s="183"/>
      <c r="D511" s="176" t="s">
        <v>207</v>
      </c>
      <c r="E511" s="184"/>
      <c r="F511" s="185" t="s">
        <v>1378</v>
      </c>
      <c r="H511" s="184"/>
      <c r="L511" s="183"/>
      <c r="M511" s="186"/>
      <c r="N511" s="187"/>
      <c r="O511" s="187"/>
      <c r="P511" s="187"/>
      <c r="Q511" s="187"/>
      <c r="R511" s="187"/>
      <c r="S511" s="187"/>
      <c r="T511" s="188"/>
      <c r="AT511" s="184" t="s">
        <v>207</v>
      </c>
      <c r="AU511" s="184" t="s">
        <v>82</v>
      </c>
      <c r="AV511" s="182" t="s">
        <v>80</v>
      </c>
      <c r="AW511" s="182" t="s">
        <v>35</v>
      </c>
      <c r="AX511" s="182" t="s">
        <v>72</v>
      </c>
      <c r="AY511" s="184" t="s">
        <v>127</v>
      </c>
    </row>
    <row r="512" s="189" customFormat="true" ht="12" hidden="false" customHeight="false" outlineLevel="0" collapsed="false">
      <c r="B512" s="190"/>
      <c r="D512" s="176" t="s">
        <v>207</v>
      </c>
      <c r="E512" s="191"/>
      <c r="F512" s="192" t="s">
        <v>1627</v>
      </c>
      <c r="H512" s="193" t="n">
        <v>40</v>
      </c>
      <c r="L512" s="190"/>
      <c r="M512" s="194"/>
      <c r="N512" s="195"/>
      <c r="O512" s="195"/>
      <c r="P512" s="195"/>
      <c r="Q512" s="195"/>
      <c r="R512" s="195"/>
      <c r="S512" s="195"/>
      <c r="T512" s="196"/>
      <c r="AT512" s="191" t="s">
        <v>207</v>
      </c>
      <c r="AU512" s="191" t="s">
        <v>82</v>
      </c>
      <c r="AV512" s="189" t="s">
        <v>82</v>
      </c>
      <c r="AW512" s="189" t="s">
        <v>35</v>
      </c>
      <c r="AX512" s="189" t="s">
        <v>72</v>
      </c>
      <c r="AY512" s="191" t="s">
        <v>127</v>
      </c>
    </row>
    <row r="513" s="197" customFormat="true" ht="12" hidden="false" customHeight="false" outlineLevel="0" collapsed="false">
      <c r="B513" s="198"/>
      <c r="D513" s="176" t="s">
        <v>207</v>
      </c>
      <c r="E513" s="199"/>
      <c r="F513" s="200" t="s">
        <v>227</v>
      </c>
      <c r="H513" s="201" t="n">
        <v>151</v>
      </c>
      <c r="L513" s="198"/>
      <c r="M513" s="202"/>
      <c r="N513" s="203"/>
      <c r="O513" s="203"/>
      <c r="P513" s="203"/>
      <c r="Q513" s="203"/>
      <c r="R513" s="203"/>
      <c r="S513" s="203"/>
      <c r="T513" s="204"/>
      <c r="AT513" s="199" t="s">
        <v>207</v>
      </c>
      <c r="AU513" s="199" t="s">
        <v>82</v>
      </c>
      <c r="AV513" s="197" t="s">
        <v>146</v>
      </c>
      <c r="AW513" s="197" t="s">
        <v>35</v>
      </c>
      <c r="AX513" s="197" t="s">
        <v>80</v>
      </c>
      <c r="AY513" s="199" t="s">
        <v>127</v>
      </c>
    </row>
    <row r="514" s="26" customFormat="true" ht="16.5" hidden="false" customHeight="true" outlineLevel="0" collapsed="false">
      <c r="B514" s="164"/>
      <c r="C514" s="165" t="s">
        <v>734</v>
      </c>
      <c r="D514" s="165" t="s">
        <v>130</v>
      </c>
      <c r="E514" s="166" t="s">
        <v>762</v>
      </c>
      <c r="F514" s="167" t="s">
        <v>763</v>
      </c>
      <c r="G514" s="168" t="s">
        <v>279</v>
      </c>
      <c r="H514" s="169" t="n">
        <v>49</v>
      </c>
      <c r="I514" s="170"/>
      <c r="J514" s="170" t="n">
        <f aca="false">ROUND(I514*H514,2)</f>
        <v>0</v>
      </c>
      <c r="K514" s="167" t="s">
        <v>134</v>
      </c>
      <c r="L514" s="27"/>
      <c r="M514" s="171"/>
      <c r="N514" s="172" t="s">
        <v>43</v>
      </c>
      <c r="O514" s="173" t="n">
        <v>0.153</v>
      </c>
      <c r="P514" s="173" t="n">
        <f aca="false">O514*H514</f>
        <v>7.497</v>
      </c>
      <c r="Q514" s="173" t="n">
        <v>0</v>
      </c>
      <c r="R514" s="173" t="n">
        <f aca="false">Q514*H514</f>
        <v>0</v>
      </c>
      <c r="S514" s="173" t="n">
        <v>0.00187</v>
      </c>
      <c r="T514" s="174" t="n">
        <f aca="false">S514*H514</f>
        <v>0.09163</v>
      </c>
      <c r="AR514" s="10" t="s">
        <v>282</v>
      </c>
      <c r="AT514" s="10" t="s">
        <v>130</v>
      </c>
      <c r="AU514" s="10" t="s">
        <v>82</v>
      </c>
      <c r="AY514" s="10" t="s">
        <v>127</v>
      </c>
      <c r="BE514" s="175" t="n">
        <f aca="false">IF(N514="základní",J514,0)</f>
        <v>0</v>
      </c>
      <c r="BF514" s="175" t="n">
        <f aca="false">IF(N514="snížená",J514,0)</f>
        <v>0</v>
      </c>
      <c r="BG514" s="175" t="n">
        <f aca="false">IF(N514="zákl. přenesená",J514,0)</f>
        <v>0</v>
      </c>
      <c r="BH514" s="175" t="n">
        <f aca="false">IF(N514="sníž. přenesená",J514,0)</f>
        <v>0</v>
      </c>
      <c r="BI514" s="175" t="n">
        <f aca="false">IF(N514="nulová",J514,0)</f>
        <v>0</v>
      </c>
      <c r="BJ514" s="10" t="s">
        <v>80</v>
      </c>
      <c r="BK514" s="175" t="n">
        <f aca="false">ROUND(I514*H514,2)</f>
        <v>0</v>
      </c>
      <c r="BL514" s="10" t="s">
        <v>282</v>
      </c>
      <c r="BM514" s="10" t="s">
        <v>1628</v>
      </c>
    </row>
    <row r="515" s="182" customFormat="true" ht="12" hidden="false" customHeight="false" outlineLevel="0" collapsed="false">
      <c r="B515" s="183"/>
      <c r="D515" s="176" t="s">
        <v>207</v>
      </c>
      <c r="E515" s="184"/>
      <c r="F515" s="185" t="s">
        <v>1376</v>
      </c>
      <c r="H515" s="184"/>
      <c r="L515" s="183"/>
      <c r="M515" s="186"/>
      <c r="N515" s="187"/>
      <c r="O515" s="187"/>
      <c r="P515" s="187"/>
      <c r="Q515" s="187"/>
      <c r="R515" s="187"/>
      <c r="S515" s="187"/>
      <c r="T515" s="188"/>
      <c r="AT515" s="184" t="s">
        <v>207</v>
      </c>
      <c r="AU515" s="184" t="s">
        <v>82</v>
      </c>
      <c r="AV515" s="182" t="s">
        <v>80</v>
      </c>
      <c r="AW515" s="182" t="s">
        <v>35</v>
      </c>
      <c r="AX515" s="182" t="s">
        <v>72</v>
      </c>
      <c r="AY515" s="184" t="s">
        <v>127</v>
      </c>
    </row>
    <row r="516" s="189" customFormat="true" ht="12" hidden="false" customHeight="false" outlineLevel="0" collapsed="false">
      <c r="B516" s="190"/>
      <c r="D516" s="176" t="s">
        <v>207</v>
      </c>
      <c r="E516" s="191"/>
      <c r="F516" s="192" t="s">
        <v>1629</v>
      </c>
      <c r="H516" s="193" t="n">
        <v>29</v>
      </c>
      <c r="L516" s="190"/>
      <c r="M516" s="194"/>
      <c r="N516" s="195"/>
      <c r="O516" s="195"/>
      <c r="P516" s="195"/>
      <c r="Q516" s="195"/>
      <c r="R516" s="195"/>
      <c r="S516" s="195"/>
      <c r="T516" s="196"/>
      <c r="AT516" s="191" t="s">
        <v>207</v>
      </c>
      <c r="AU516" s="191" t="s">
        <v>82</v>
      </c>
      <c r="AV516" s="189" t="s">
        <v>82</v>
      </c>
      <c r="AW516" s="189" t="s">
        <v>35</v>
      </c>
      <c r="AX516" s="189" t="s">
        <v>72</v>
      </c>
      <c r="AY516" s="191" t="s">
        <v>127</v>
      </c>
    </row>
    <row r="517" s="182" customFormat="true" ht="12" hidden="false" customHeight="false" outlineLevel="0" collapsed="false">
      <c r="B517" s="183"/>
      <c r="D517" s="176" t="s">
        <v>207</v>
      </c>
      <c r="E517" s="184"/>
      <c r="F517" s="185" t="s">
        <v>1378</v>
      </c>
      <c r="H517" s="184"/>
      <c r="L517" s="183"/>
      <c r="M517" s="186"/>
      <c r="N517" s="187"/>
      <c r="O517" s="187"/>
      <c r="P517" s="187"/>
      <c r="Q517" s="187"/>
      <c r="R517" s="187"/>
      <c r="S517" s="187"/>
      <c r="T517" s="188"/>
      <c r="AT517" s="184" t="s">
        <v>207</v>
      </c>
      <c r="AU517" s="184" t="s">
        <v>82</v>
      </c>
      <c r="AV517" s="182" t="s">
        <v>80</v>
      </c>
      <c r="AW517" s="182" t="s">
        <v>35</v>
      </c>
      <c r="AX517" s="182" t="s">
        <v>72</v>
      </c>
      <c r="AY517" s="184" t="s">
        <v>127</v>
      </c>
    </row>
    <row r="518" s="189" customFormat="true" ht="12" hidden="false" customHeight="false" outlineLevel="0" collapsed="false">
      <c r="B518" s="190"/>
      <c r="D518" s="176" t="s">
        <v>207</v>
      </c>
      <c r="E518" s="191"/>
      <c r="F518" s="192" t="s">
        <v>1630</v>
      </c>
      <c r="H518" s="193" t="n">
        <v>20</v>
      </c>
      <c r="L518" s="190"/>
      <c r="M518" s="194"/>
      <c r="N518" s="195"/>
      <c r="O518" s="195"/>
      <c r="P518" s="195"/>
      <c r="Q518" s="195"/>
      <c r="R518" s="195"/>
      <c r="S518" s="195"/>
      <c r="T518" s="196"/>
      <c r="AT518" s="191" t="s">
        <v>207</v>
      </c>
      <c r="AU518" s="191" t="s">
        <v>82</v>
      </c>
      <c r="AV518" s="189" t="s">
        <v>82</v>
      </c>
      <c r="AW518" s="189" t="s">
        <v>35</v>
      </c>
      <c r="AX518" s="189" t="s">
        <v>72</v>
      </c>
      <c r="AY518" s="191" t="s">
        <v>127</v>
      </c>
    </row>
    <row r="519" s="197" customFormat="true" ht="12" hidden="false" customHeight="false" outlineLevel="0" collapsed="false">
      <c r="B519" s="198"/>
      <c r="D519" s="176" t="s">
        <v>207</v>
      </c>
      <c r="E519" s="199"/>
      <c r="F519" s="200" t="s">
        <v>227</v>
      </c>
      <c r="H519" s="201" t="n">
        <v>49</v>
      </c>
      <c r="L519" s="198"/>
      <c r="M519" s="202"/>
      <c r="N519" s="203"/>
      <c r="O519" s="203"/>
      <c r="P519" s="203"/>
      <c r="Q519" s="203"/>
      <c r="R519" s="203"/>
      <c r="S519" s="203"/>
      <c r="T519" s="204"/>
      <c r="AT519" s="199" t="s">
        <v>207</v>
      </c>
      <c r="AU519" s="199" t="s">
        <v>82</v>
      </c>
      <c r="AV519" s="197" t="s">
        <v>146</v>
      </c>
      <c r="AW519" s="197" t="s">
        <v>35</v>
      </c>
      <c r="AX519" s="197" t="s">
        <v>80</v>
      </c>
      <c r="AY519" s="199" t="s">
        <v>127</v>
      </c>
    </row>
    <row r="520" s="26" customFormat="true" ht="16.5" hidden="false" customHeight="true" outlineLevel="0" collapsed="false">
      <c r="B520" s="164"/>
      <c r="C520" s="165" t="s">
        <v>739</v>
      </c>
      <c r="D520" s="165" t="s">
        <v>130</v>
      </c>
      <c r="E520" s="166" t="s">
        <v>767</v>
      </c>
      <c r="F520" s="167" t="s">
        <v>768</v>
      </c>
      <c r="G520" s="168" t="s">
        <v>240</v>
      </c>
      <c r="H520" s="169" t="n">
        <v>4</v>
      </c>
      <c r="I520" s="170"/>
      <c r="J520" s="170" t="n">
        <f aca="false">ROUND(I520*H520,2)</f>
        <v>0</v>
      </c>
      <c r="K520" s="167" t="s">
        <v>134</v>
      </c>
      <c r="L520" s="27"/>
      <c r="M520" s="171"/>
      <c r="N520" s="172" t="s">
        <v>43</v>
      </c>
      <c r="O520" s="173" t="n">
        <v>0.44</v>
      </c>
      <c r="P520" s="173" t="n">
        <f aca="false">O520*H520</f>
        <v>1.76</v>
      </c>
      <c r="Q520" s="173" t="n">
        <v>0</v>
      </c>
      <c r="R520" s="173" t="n">
        <f aca="false">Q520*H520</f>
        <v>0</v>
      </c>
      <c r="S520" s="173" t="n">
        <v>0.00906</v>
      </c>
      <c r="T520" s="174" t="n">
        <f aca="false">S520*H520</f>
        <v>0.03624</v>
      </c>
      <c r="AR520" s="10" t="s">
        <v>282</v>
      </c>
      <c r="AT520" s="10" t="s">
        <v>130</v>
      </c>
      <c r="AU520" s="10" t="s">
        <v>82</v>
      </c>
      <c r="AY520" s="10" t="s">
        <v>127</v>
      </c>
      <c r="BE520" s="175" t="n">
        <f aca="false">IF(N520="základní",J520,0)</f>
        <v>0</v>
      </c>
      <c r="BF520" s="175" t="n">
        <f aca="false">IF(N520="snížená",J520,0)</f>
        <v>0</v>
      </c>
      <c r="BG520" s="175" t="n">
        <f aca="false">IF(N520="zákl. přenesená",J520,0)</f>
        <v>0</v>
      </c>
      <c r="BH520" s="175" t="n">
        <f aca="false">IF(N520="sníž. přenesená",J520,0)</f>
        <v>0</v>
      </c>
      <c r="BI520" s="175" t="n">
        <f aca="false">IF(N520="nulová",J520,0)</f>
        <v>0</v>
      </c>
      <c r="BJ520" s="10" t="s">
        <v>80</v>
      </c>
      <c r="BK520" s="175" t="n">
        <f aca="false">ROUND(I520*H520,2)</f>
        <v>0</v>
      </c>
      <c r="BL520" s="10" t="s">
        <v>282</v>
      </c>
      <c r="BM520" s="10" t="s">
        <v>1631</v>
      </c>
    </row>
    <row r="521" s="182" customFormat="true" ht="12" hidden="false" customHeight="false" outlineLevel="0" collapsed="false">
      <c r="B521" s="183"/>
      <c r="D521" s="176" t="s">
        <v>207</v>
      </c>
      <c r="E521" s="184"/>
      <c r="F521" s="185" t="s">
        <v>1376</v>
      </c>
      <c r="H521" s="184"/>
      <c r="L521" s="183"/>
      <c r="M521" s="186"/>
      <c r="N521" s="187"/>
      <c r="O521" s="187"/>
      <c r="P521" s="187"/>
      <c r="Q521" s="187"/>
      <c r="R521" s="187"/>
      <c r="S521" s="187"/>
      <c r="T521" s="188"/>
      <c r="AT521" s="184" t="s">
        <v>207</v>
      </c>
      <c r="AU521" s="184" t="s">
        <v>82</v>
      </c>
      <c r="AV521" s="182" t="s">
        <v>80</v>
      </c>
      <c r="AW521" s="182" t="s">
        <v>35</v>
      </c>
      <c r="AX521" s="182" t="s">
        <v>72</v>
      </c>
      <c r="AY521" s="184" t="s">
        <v>127</v>
      </c>
    </row>
    <row r="522" s="189" customFormat="true" ht="12" hidden="false" customHeight="false" outlineLevel="0" collapsed="false">
      <c r="B522" s="190"/>
      <c r="D522" s="176" t="s">
        <v>207</v>
      </c>
      <c r="E522" s="191"/>
      <c r="F522" s="192" t="s">
        <v>1632</v>
      </c>
      <c r="H522" s="193" t="n">
        <v>2</v>
      </c>
      <c r="L522" s="190"/>
      <c r="M522" s="194"/>
      <c r="N522" s="195"/>
      <c r="O522" s="195"/>
      <c r="P522" s="195"/>
      <c r="Q522" s="195"/>
      <c r="R522" s="195"/>
      <c r="S522" s="195"/>
      <c r="T522" s="196"/>
      <c r="AT522" s="191" t="s">
        <v>207</v>
      </c>
      <c r="AU522" s="191" t="s">
        <v>82</v>
      </c>
      <c r="AV522" s="189" t="s">
        <v>82</v>
      </c>
      <c r="AW522" s="189" t="s">
        <v>35</v>
      </c>
      <c r="AX522" s="189" t="s">
        <v>72</v>
      </c>
      <c r="AY522" s="191" t="s">
        <v>127</v>
      </c>
    </row>
    <row r="523" s="182" customFormat="true" ht="12" hidden="false" customHeight="false" outlineLevel="0" collapsed="false">
      <c r="B523" s="183"/>
      <c r="D523" s="176" t="s">
        <v>207</v>
      </c>
      <c r="E523" s="184"/>
      <c r="F523" s="185" t="s">
        <v>1378</v>
      </c>
      <c r="H523" s="184"/>
      <c r="L523" s="183"/>
      <c r="M523" s="186"/>
      <c r="N523" s="187"/>
      <c r="O523" s="187"/>
      <c r="P523" s="187"/>
      <c r="Q523" s="187"/>
      <c r="R523" s="187"/>
      <c r="S523" s="187"/>
      <c r="T523" s="188"/>
      <c r="AT523" s="184" t="s">
        <v>207</v>
      </c>
      <c r="AU523" s="184" t="s">
        <v>82</v>
      </c>
      <c r="AV523" s="182" t="s">
        <v>80</v>
      </c>
      <c r="AW523" s="182" t="s">
        <v>35</v>
      </c>
      <c r="AX523" s="182" t="s">
        <v>72</v>
      </c>
      <c r="AY523" s="184" t="s">
        <v>127</v>
      </c>
    </row>
    <row r="524" s="189" customFormat="true" ht="12" hidden="false" customHeight="false" outlineLevel="0" collapsed="false">
      <c r="B524" s="190"/>
      <c r="D524" s="176" t="s">
        <v>207</v>
      </c>
      <c r="E524" s="191"/>
      <c r="F524" s="192" t="s">
        <v>1632</v>
      </c>
      <c r="H524" s="193" t="n">
        <v>2</v>
      </c>
      <c r="L524" s="190"/>
      <c r="M524" s="194"/>
      <c r="N524" s="195"/>
      <c r="O524" s="195"/>
      <c r="P524" s="195"/>
      <c r="Q524" s="195"/>
      <c r="R524" s="195"/>
      <c r="S524" s="195"/>
      <c r="T524" s="196"/>
      <c r="AT524" s="191" t="s">
        <v>207</v>
      </c>
      <c r="AU524" s="191" t="s">
        <v>82</v>
      </c>
      <c r="AV524" s="189" t="s">
        <v>82</v>
      </c>
      <c r="AW524" s="189" t="s">
        <v>35</v>
      </c>
      <c r="AX524" s="189" t="s">
        <v>72</v>
      </c>
      <c r="AY524" s="191" t="s">
        <v>127</v>
      </c>
    </row>
    <row r="525" s="197" customFormat="true" ht="12" hidden="false" customHeight="false" outlineLevel="0" collapsed="false">
      <c r="B525" s="198"/>
      <c r="D525" s="176" t="s">
        <v>207</v>
      </c>
      <c r="E525" s="199"/>
      <c r="F525" s="200" t="s">
        <v>227</v>
      </c>
      <c r="H525" s="201" t="n">
        <v>4</v>
      </c>
      <c r="L525" s="198"/>
      <c r="M525" s="202"/>
      <c r="N525" s="203"/>
      <c r="O525" s="203"/>
      <c r="P525" s="203"/>
      <c r="Q525" s="203"/>
      <c r="R525" s="203"/>
      <c r="S525" s="203"/>
      <c r="T525" s="204"/>
      <c r="AT525" s="199" t="s">
        <v>207</v>
      </c>
      <c r="AU525" s="199" t="s">
        <v>82</v>
      </c>
      <c r="AV525" s="197" t="s">
        <v>146</v>
      </c>
      <c r="AW525" s="197" t="s">
        <v>35</v>
      </c>
      <c r="AX525" s="197" t="s">
        <v>80</v>
      </c>
      <c r="AY525" s="199" t="s">
        <v>127</v>
      </c>
    </row>
    <row r="526" s="26" customFormat="true" ht="16.5" hidden="false" customHeight="true" outlineLevel="0" collapsed="false">
      <c r="B526" s="164"/>
      <c r="C526" s="165" t="s">
        <v>744</v>
      </c>
      <c r="D526" s="165" t="s">
        <v>130</v>
      </c>
      <c r="E526" s="166" t="s">
        <v>773</v>
      </c>
      <c r="F526" s="167" t="s">
        <v>774</v>
      </c>
      <c r="G526" s="168" t="s">
        <v>279</v>
      </c>
      <c r="H526" s="169" t="n">
        <v>61</v>
      </c>
      <c r="I526" s="170"/>
      <c r="J526" s="170" t="n">
        <f aca="false">ROUND(I526*H526,2)</f>
        <v>0</v>
      </c>
      <c r="K526" s="167" t="s">
        <v>134</v>
      </c>
      <c r="L526" s="27"/>
      <c r="M526" s="171"/>
      <c r="N526" s="172" t="s">
        <v>43</v>
      </c>
      <c r="O526" s="173" t="n">
        <v>0.52</v>
      </c>
      <c r="P526" s="173" t="n">
        <f aca="false">O526*H526</f>
        <v>31.72</v>
      </c>
      <c r="Q526" s="173" t="n">
        <v>0</v>
      </c>
      <c r="R526" s="173" t="n">
        <f aca="false">Q526*H526</f>
        <v>0</v>
      </c>
      <c r="S526" s="173" t="n">
        <v>0.00605</v>
      </c>
      <c r="T526" s="174" t="n">
        <f aca="false">S526*H526</f>
        <v>0.36905</v>
      </c>
      <c r="AR526" s="10" t="s">
        <v>282</v>
      </c>
      <c r="AT526" s="10" t="s">
        <v>130</v>
      </c>
      <c r="AU526" s="10" t="s">
        <v>82</v>
      </c>
      <c r="AY526" s="10" t="s">
        <v>127</v>
      </c>
      <c r="BE526" s="175" t="n">
        <f aca="false">IF(N526="základní",J526,0)</f>
        <v>0</v>
      </c>
      <c r="BF526" s="175" t="n">
        <f aca="false">IF(N526="snížená",J526,0)</f>
        <v>0</v>
      </c>
      <c r="BG526" s="175" t="n">
        <f aca="false">IF(N526="zákl. přenesená",J526,0)</f>
        <v>0</v>
      </c>
      <c r="BH526" s="175" t="n">
        <f aca="false">IF(N526="sníž. přenesená",J526,0)</f>
        <v>0</v>
      </c>
      <c r="BI526" s="175" t="n">
        <f aca="false">IF(N526="nulová",J526,0)</f>
        <v>0</v>
      </c>
      <c r="BJ526" s="10" t="s">
        <v>80</v>
      </c>
      <c r="BK526" s="175" t="n">
        <f aca="false">ROUND(I526*H526,2)</f>
        <v>0</v>
      </c>
      <c r="BL526" s="10" t="s">
        <v>282</v>
      </c>
      <c r="BM526" s="10" t="s">
        <v>1633</v>
      </c>
    </row>
    <row r="527" s="182" customFormat="true" ht="12" hidden="false" customHeight="false" outlineLevel="0" collapsed="false">
      <c r="B527" s="183"/>
      <c r="D527" s="176" t="s">
        <v>207</v>
      </c>
      <c r="E527" s="184"/>
      <c r="F527" s="185" t="s">
        <v>1376</v>
      </c>
      <c r="H527" s="184"/>
      <c r="L527" s="183"/>
      <c r="M527" s="186"/>
      <c r="N527" s="187"/>
      <c r="O527" s="187"/>
      <c r="P527" s="187"/>
      <c r="Q527" s="187"/>
      <c r="R527" s="187"/>
      <c r="S527" s="187"/>
      <c r="T527" s="188"/>
      <c r="AT527" s="184" t="s">
        <v>207</v>
      </c>
      <c r="AU527" s="184" t="s">
        <v>82</v>
      </c>
      <c r="AV527" s="182" t="s">
        <v>80</v>
      </c>
      <c r="AW527" s="182" t="s">
        <v>35</v>
      </c>
      <c r="AX527" s="182" t="s">
        <v>72</v>
      </c>
      <c r="AY527" s="184" t="s">
        <v>127</v>
      </c>
    </row>
    <row r="528" s="189" customFormat="true" ht="12" hidden="false" customHeight="false" outlineLevel="0" collapsed="false">
      <c r="B528" s="190"/>
      <c r="D528" s="176" t="s">
        <v>207</v>
      </c>
      <c r="E528" s="191"/>
      <c r="F528" s="192" t="s">
        <v>1634</v>
      </c>
      <c r="H528" s="193" t="n">
        <v>10</v>
      </c>
      <c r="L528" s="190"/>
      <c r="M528" s="194"/>
      <c r="N528" s="195"/>
      <c r="O528" s="195"/>
      <c r="P528" s="195"/>
      <c r="Q528" s="195"/>
      <c r="R528" s="195"/>
      <c r="S528" s="195"/>
      <c r="T528" s="196"/>
      <c r="AT528" s="191" t="s">
        <v>207</v>
      </c>
      <c r="AU528" s="191" t="s">
        <v>82</v>
      </c>
      <c r="AV528" s="189" t="s">
        <v>82</v>
      </c>
      <c r="AW528" s="189" t="s">
        <v>35</v>
      </c>
      <c r="AX528" s="189" t="s">
        <v>72</v>
      </c>
      <c r="AY528" s="191" t="s">
        <v>127</v>
      </c>
    </row>
    <row r="529" s="189" customFormat="true" ht="12" hidden="false" customHeight="false" outlineLevel="0" collapsed="false">
      <c r="B529" s="190"/>
      <c r="D529" s="176" t="s">
        <v>207</v>
      </c>
      <c r="E529" s="191"/>
      <c r="F529" s="192" t="s">
        <v>1635</v>
      </c>
      <c r="H529" s="193" t="n">
        <v>18</v>
      </c>
      <c r="L529" s="190"/>
      <c r="M529" s="194"/>
      <c r="N529" s="195"/>
      <c r="O529" s="195"/>
      <c r="P529" s="195"/>
      <c r="Q529" s="195"/>
      <c r="R529" s="195"/>
      <c r="S529" s="195"/>
      <c r="T529" s="196"/>
      <c r="AT529" s="191" t="s">
        <v>207</v>
      </c>
      <c r="AU529" s="191" t="s">
        <v>82</v>
      </c>
      <c r="AV529" s="189" t="s">
        <v>82</v>
      </c>
      <c r="AW529" s="189" t="s">
        <v>35</v>
      </c>
      <c r="AX529" s="189" t="s">
        <v>72</v>
      </c>
      <c r="AY529" s="191" t="s">
        <v>127</v>
      </c>
    </row>
    <row r="530" s="189" customFormat="true" ht="12" hidden="false" customHeight="false" outlineLevel="0" collapsed="false">
      <c r="B530" s="190"/>
      <c r="D530" s="176" t="s">
        <v>207</v>
      </c>
      <c r="E530" s="191"/>
      <c r="F530" s="192" t="s">
        <v>1636</v>
      </c>
      <c r="H530" s="193" t="n">
        <v>10.5</v>
      </c>
      <c r="L530" s="190"/>
      <c r="M530" s="194"/>
      <c r="N530" s="195"/>
      <c r="O530" s="195"/>
      <c r="P530" s="195"/>
      <c r="Q530" s="195"/>
      <c r="R530" s="195"/>
      <c r="S530" s="195"/>
      <c r="T530" s="196"/>
      <c r="AT530" s="191" t="s">
        <v>207</v>
      </c>
      <c r="AU530" s="191" t="s">
        <v>82</v>
      </c>
      <c r="AV530" s="189" t="s">
        <v>82</v>
      </c>
      <c r="AW530" s="189" t="s">
        <v>35</v>
      </c>
      <c r="AX530" s="189" t="s">
        <v>72</v>
      </c>
      <c r="AY530" s="191" t="s">
        <v>127</v>
      </c>
    </row>
    <row r="531" s="182" customFormat="true" ht="12" hidden="false" customHeight="false" outlineLevel="0" collapsed="false">
      <c r="B531" s="183"/>
      <c r="D531" s="176" t="s">
        <v>207</v>
      </c>
      <c r="E531" s="184"/>
      <c r="F531" s="185" t="s">
        <v>1378</v>
      </c>
      <c r="H531" s="184"/>
      <c r="L531" s="183"/>
      <c r="M531" s="186"/>
      <c r="N531" s="187"/>
      <c r="O531" s="187"/>
      <c r="P531" s="187"/>
      <c r="Q531" s="187"/>
      <c r="R531" s="187"/>
      <c r="S531" s="187"/>
      <c r="T531" s="188"/>
      <c r="AT531" s="184" t="s">
        <v>207</v>
      </c>
      <c r="AU531" s="184" t="s">
        <v>82</v>
      </c>
      <c r="AV531" s="182" t="s">
        <v>80</v>
      </c>
      <c r="AW531" s="182" t="s">
        <v>35</v>
      </c>
      <c r="AX531" s="182" t="s">
        <v>72</v>
      </c>
      <c r="AY531" s="184" t="s">
        <v>127</v>
      </c>
    </row>
    <row r="532" s="189" customFormat="true" ht="12" hidden="false" customHeight="false" outlineLevel="0" collapsed="false">
      <c r="B532" s="190"/>
      <c r="D532" s="176" t="s">
        <v>207</v>
      </c>
      <c r="E532" s="191"/>
      <c r="F532" s="192" t="s">
        <v>1637</v>
      </c>
      <c r="H532" s="193" t="n">
        <v>15.5</v>
      </c>
      <c r="L532" s="190"/>
      <c r="M532" s="194"/>
      <c r="N532" s="195"/>
      <c r="O532" s="195"/>
      <c r="P532" s="195"/>
      <c r="Q532" s="195"/>
      <c r="R532" s="195"/>
      <c r="S532" s="195"/>
      <c r="T532" s="196"/>
      <c r="AT532" s="191" t="s">
        <v>207</v>
      </c>
      <c r="AU532" s="191" t="s">
        <v>82</v>
      </c>
      <c r="AV532" s="189" t="s">
        <v>82</v>
      </c>
      <c r="AW532" s="189" t="s">
        <v>35</v>
      </c>
      <c r="AX532" s="189" t="s">
        <v>72</v>
      </c>
      <c r="AY532" s="191" t="s">
        <v>127</v>
      </c>
    </row>
    <row r="533" s="189" customFormat="true" ht="12" hidden="false" customHeight="false" outlineLevel="0" collapsed="false">
      <c r="B533" s="190"/>
      <c r="D533" s="176" t="s">
        <v>207</v>
      </c>
      <c r="E533" s="191"/>
      <c r="F533" s="192" t="s">
        <v>1638</v>
      </c>
      <c r="H533" s="193" t="n">
        <v>7</v>
      </c>
      <c r="L533" s="190"/>
      <c r="M533" s="194"/>
      <c r="N533" s="195"/>
      <c r="O533" s="195"/>
      <c r="P533" s="195"/>
      <c r="Q533" s="195"/>
      <c r="R533" s="195"/>
      <c r="S533" s="195"/>
      <c r="T533" s="196"/>
      <c r="AT533" s="191" t="s">
        <v>207</v>
      </c>
      <c r="AU533" s="191" t="s">
        <v>82</v>
      </c>
      <c r="AV533" s="189" t="s">
        <v>82</v>
      </c>
      <c r="AW533" s="189" t="s">
        <v>35</v>
      </c>
      <c r="AX533" s="189" t="s">
        <v>72</v>
      </c>
      <c r="AY533" s="191" t="s">
        <v>127</v>
      </c>
    </row>
    <row r="534" s="197" customFormat="true" ht="12" hidden="false" customHeight="false" outlineLevel="0" collapsed="false">
      <c r="B534" s="198"/>
      <c r="D534" s="176" t="s">
        <v>207</v>
      </c>
      <c r="E534" s="199"/>
      <c r="F534" s="200" t="s">
        <v>227</v>
      </c>
      <c r="H534" s="201" t="n">
        <v>61</v>
      </c>
      <c r="L534" s="198"/>
      <c r="M534" s="202"/>
      <c r="N534" s="203"/>
      <c r="O534" s="203"/>
      <c r="P534" s="203"/>
      <c r="Q534" s="203"/>
      <c r="R534" s="203"/>
      <c r="S534" s="203"/>
      <c r="T534" s="204"/>
      <c r="AT534" s="199" t="s">
        <v>207</v>
      </c>
      <c r="AU534" s="199" t="s">
        <v>82</v>
      </c>
      <c r="AV534" s="197" t="s">
        <v>146</v>
      </c>
      <c r="AW534" s="197" t="s">
        <v>35</v>
      </c>
      <c r="AX534" s="197" t="s">
        <v>80</v>
      </c>
      <c r="AY534" s="199" t="s">
        <v>127</v>
      </c>
    </row>
    <row r="535" s="26" customFormat="true" ht="25.5" hidden="false" customHeight="true" outlineLevel="0" collapsed="false">
      <c r="B535" s="164"/>
      <c r="C535" s="165" t="s">
        <v>750</v>
      </c>
      <c r="D535" s="165" t="s">
        <v>130</v>
      </c>
      <c r="E535" s="166" t="s">
        <v>779</v>
      </c>
      <c r="F535" s="167" t="s">
        <v>780</v>
      </c>
      <c r="G535" s="168" t="s">
        <v>240</v>
      </c>
      <c r="H535" s="169" t="n">
        <v>45</v>
      </c>
      <c r="I535" s="170"/>
      <c r="J535" s="170" t="n">
        <f aca="false">ROUND(I535*H535,2)</f>
        <v>0</v>
      </c>
      <c r="K535" s="167"/>
      <c r="L535" s="27"/>
      <c r="M535" s="171"/>
      <c r="N535" s="172" t="s">
        <v>43</v>
      </c>
      <c r="O535" s="173" t="n">
        <v>0</v>
      </c>
      <c r="P535" s="173" t="n">
        <f aca="false">O535*H535</f>
        <v>0</v>
      </c>
      <c r="Q535" s="173" t="n">
        <v>0</v>
      </c>
      <c r="R535" s="173" t="n">
        <f aca="false">Q535*H535</f>
        <v>0</v>
      </c>
      <c r="S535" s="173" t="n">
        <v>0</v>
      </c>
      <c r="T535" s="174" t="n">
        <f aca="false">S535*H535</f>
        <v>0</v>
      </c>
      <c r="AR535" s="10" t="s">
        <v>282</v>
      </c>
      <c r="AT535" s="10" t="s">
        <v>130</v>
      </c>
      <c r="AU535" s="10" t="s">
        <v>82</v>
      </c>
      <c r="AY535" s="10" t="s">
        <v>127</v>
      </c>
      <c r="BE535" s="175" t="n">
        <f aca="false">IF(N535="základní",J535,0)</f>
        <v>0</v>
      </c>
      <c r="BF535" s="175" t="n">
        <f aca="false">IF(N535="snížená",J535,0)</f>
        <v>0</v>
      </c>
      <c r="BG535" s="175" t="n">
        <f aca="false">IF(N535="zákl. přenesená",J535,0)</f>
        <v>0</v>
      </c>
      <c r="BH535" s="175" t="n">
        <f aca="false">IF(N535="sníž. přenesená",J535,0)</f>
        <v>0</v>
      </c>
      <c r="BI535" s="175" t="n">
        <f aca="false">IF(N535="nulová",J535,0)</f>
        <v>0</v>
      </c>
      <c r="BJ535" s="10" t="s">
        <v>80</v>
      </c>
      <c r="BK535" s="175" t="n">
        <f aca="false">ROUND(I535*H535,2)</f>
        <v>0</v>
      </c>
      <c r="BL535" s="10" t="s">
        <v>282</v>
      </c>
      <c r="BM535" s="10" t="s">
        <v>1639</v>
      </c>
    </row>
    <row r="536" s="182" customFormat="true" ht="12" hidden="false" customHeight="false" outlineLevel="0" collapsed="false">
      <c r="B536" s="183"/>
      <c r="D536" s="176" t="s">
        <v>207</v>
      </c>
      <c r="E536" s="184"/>
      <c r="F536" s="185" t="s">
        <v>1376</v>
      </c>
      <c r="H536" s="184"/>
      <c r="L536" s="183"/>
      <c r="M536" s="186"/>
      <c r="N536" s="187"/>
      <c r="O536" s="187"/>
      <c r="P536" s="187"/>
      <c r="Q536" s="187"/>
      <c r="R536" s="187"/>
      <c r="S536" s="187"/>
      <c r="T536" s="188"/>
      <c r="AT536" s="184" t="s">
        <v>207</v>
      </c>
      <c r="AU536" s="184" t="s">
        <v>82</v>
      </c>
      <c r="AV536" s="182" t="s">
        <v>80</v>
      </c>
      <c r="AW536" s="182" t="s">
        <v>35</v>
      </c>
      <c r="AX536" s="182" t="s">
        <v>72</v>
      </c>
      <c r="AY536" s="184" t="s">
        <v>127</v>
      </c>
    </row>
    <row r="537" s="189" customFormat="true" ht="12" hidden="false" customHeight="false" outlineLevel="0" collapsed="false">
      <c r="B537" s="190"/>
      <c r="D537" s="176" t="s">
        <v>207</v>
      </c>
      <c r="E537" s="191"/>
      <c r="F537" s="192" t="s">
        <v>1640</v>
      </c>
      <c r="H537" s="193" t="n">
        <v>28</v>
      </c>
      <c r="L537" s="190"/>
      <c r="M537" s="194"/>
      <c r="N537" s="195"/>
      <c r="O537" s="195"/>
      <c r="P537" s="195"/>
      <c r="Q537" s="195"/>
      <c r="R537" s="195"/>
      <c r="S537" s="195"/>
      <c r="T537" s="196"/>
      <c r="AT537" s="191" t="s">
        <v>207</v>
      </c>
      <c r="AU537" s="191" t="s">
        <v>82</v>
      </c>
      <c r="AV537" s="189" t="s">
        <v>82</v>
      </c>
      <c r="AW537" s="189" t="s">
        <v>35</v>
      </c>
      <c r="AX537" s="189" t="s">
        <v>72</v>
      </c>
      <c r="AY537" s="191" t="s">
        <v>127</v>
      </c>
    </row>
    <row r="538" s="182" customFormat="true" ht="12" hidden="false" customHeight="false" outlineLevel="0" collapsed="false">
      <c r="B538" s="183"/>
      <c r="D538" s="176" t="s">
        <v>207</v>
      </c>
      <c r="E538" s="184"/>
      <c r="F538" s="185" t="s">
        <v>1378</v>
      </c>
      <c r="H538" s="184"/>
      <c r="L538" s="183"/>
      <c r="M538" s="186"/>
      <c r="N538" s="187"/>
      <c r="O538" s="187"/>
      <c r="P538" s="187"/>
      <c r="Q538" s="187"/>
      <c r="R538" s="187"/>
      <c r="S538" s="187"/>
      <c r="T538" s="188"/>
      <c r="AT538" s="184" t="s">
        <v>207</v>
      </c>
      <c r="AU538" s="184" t="s">
        <v>82</v>
      </c>
      <c r="AV538" s="182" t="s">
        <v>80</v>
      </c>
      <c r="AW538" s="182" t="s">
        <v>35</v>
      </c>
      <c r="AX538" s="182" t="s">
        <v>72</v>
      </c>
      <c r="AY538" s="184" t="s">
        <v>127</v>
      </c>
    </row>
    <row r="539" s="189" customFormat="true" ht="12" hidden="false" customHeight="false" outlineLevel="0" collapsed="false">
      <c r="B539" s="190"/>
      <c r="D539" s="176" t="s">
        <v>207</v>
      </c>
      <c r="E539" s="191"/>
      <c r="F539" s="192" t="s">
        <v>1641</v>
      </c>
      <c r="H539" s="193" t="n">
        <v>17</v>
      </c>
      <c r="L539" s="190"/>
      <c r="M539" s="194"/>
      <c r="N539" s="195"/>
      <c r="O539" s="195"/>
      <c r="P539" s="195"/>
      <c r="Q539" s="195"/>
      <c r="R539" s="195"/>
      <c r="S539" s="195"/>
      <c r="T539" s="196"/>
      <c r="AT539" s="191" t="s">
        <v>207</v>
      </c>
      <c r="AU539" s="191" t="s">
        <v>82</v>
      </c>
      <c r="AV539" s="189" t="s">
        <v>82</v>
      </c>
      <c r="AW539" s="189" t="s">
        <v>35</v>
      </c>
      <c r="AX539" s="189" t="s">
        <v>72</v>
      </c>
      <c r="AY539" s="191" t="s">
        <v>127</v>
      </c>
    </row>
    <row r="540" s="197" customFormat="true" ht="12" hidden="false" customHeight="false" outlineLevel="0" collapsed="false">
      <c r="B540" s="198"/>
      <c r="D540" s="176" t="s">
        <v>207</v>
      </c>
      <c r="E540" s="199"/>
      <c r="F540" s="200" t="s">
        <v>227</v>
      </c>
      <c r="H540" s="201" t="n">
        <v>45</v>
      </c>
      <c r="L540" s="198"/>
      <c r="M540" s="202"/>
      <c r="N540" s="203"/>
      <c r="O540" s="203"/>
      <c r="P540" s="203"/>
      <c r="Q540" s="203"/>
      <c r="R540" s="203"/>
      <c r="S540" s="203"/>
      <c r="T540" s="204"/>
      <c r="AT540" s="199" t="s">
        <v>207</v>
      </c>
      <c r="AU540" s="199" t="s">
        <v>82</v>
      </c>
      <c r="AV540" s="197" t="s">
        <v>146</v>
      </c>
      <c r="AW540" s="197" t="s">
        <v>35</v>
      </c>
      <c r="AX540" s="197" t="s">
        <v>80</v>
      </c>
      <c r="AY540" s="199" t="s">
        <v>127</v>
      </c>
    </row>
    <row r="541" s="26" customFormat="true" ht="16.5" hidden="false" customHeight="true" outlineLevel="0" collapsed="false">
      <c r="B541" s="164"/>
      <c r="C541" s="165" t="s">
        <v>761</v>
      </c>
      <c r="D541" s="165" t="s">
        <v>130</v>
      </c>
      <c r="E541" s="166" t="s">
        <v>785</v>
      </c>
      <c r="F541" s="167" t="s">
        <v>786</v>
      </c>
      <c r="G541" s="168" t="s">
        <v>240</v>
      </c>
      <c r="H541" s="169" t="n">
        <v>3</v>
      </c>
      <c r="I541" s="170"/>
      <c r="J541" s="170" t="n">
        <f aca="false">ROUND(I541*H541,2)</f>
        <v>0</v>
      </c>
      <c r="K541" s="167"/>
      <c r="L541" s="27"/>
      <c r="M541" s="171"/>
      <c r="N541" s="172" t="s">
        <v>43</v>
      </c>
      <c r="O541" s="173" t="n">
        <v>0.126</v>
      </c>
      <c r="P541" s="173" t="n">
        <f aca="false">O541*H541</f>
        <v>0.378</v>
      </c>
      <c r="Q541" s="173" t="n">
        <v>0.0015</v>
      </c>
      <c r="R541" s="173" t="n">
        <f aca="false">Q541*H541</f>
        <v>0.0045</v>
      </c>
      <c r="S541" s="173" t="n">
        <v>0</v>
      </c>
      <c r="T541" s="174" t="n">
        <f aca="false">S541*H541</f>
        <v>0</v>
      </c>
      <c r="AR541" s="10" t="s">
        <v>282</v>
      </c>
      <c r="AT541" s="10" t="s">
        <v>130</v>
      </c>
      <c r="AU541" s="10" t="s">
        <v>82</v>
      </c>
      <c r="AY541" s="10" t="s">
        <v>127</v>
      </c>
      <c r="BE541" s="175" t="n">
        <f aca="false">IF(N541="základní",J541,0)</f>
        <v>0</v>
      </c>
      <c r="BF541" s="175" t="n">
        <f aca="false">IF(N541="snížená",J541,0)</f>
        <v>0</v>
      </c>
      <c r="BG541" s="175" t="n">
        <f aca="false">IF(N541="zákl. přenesená",J541,0)</f>
        <v>0</v>
      </c>
      <c r="BH541" s="175" t="n">
        <f aca="false">IF(N541="sníž. přenesená",J541,0)</f>
        <v>0</v>
      </c>
      <c r="BI541" s="175" t="n">
        <f aca="false">IF(N541="nulová",J541,0)</f>
        <v>0</v>
      </c>
      <c r="BJ541" s="10" t="s">
        <v>80</v>
      </c>
      <c r="BK541" s="175" t="n">
        <f aca="false">ROUND(I541*H541,2)</f>
        <v>0</v>
      </c>
      <c r="BL541" s="10" t="s">
        <v>282</v>
      </c>
      <c r="BM541" s="10" t="s">
        <v>1642</v>
      </c>
    </row>
    <row r="542" s="182" customFormat="true" ht="12" hidden="false" customHeight="false" outlineLevel="0" collapsed="false">
      <c r="B542" s="183"/>
      <c r="D542" s="176" t="s">
        <v>207</v>
      </c>
      <c r="E542" s="184"/>
      <c r="F542" s="185" t="s">
        <v>1376</v>
      </c>
      <c r="H542" s="184"/>
      <c r="L542" s="183"/>
      <c r="M542" s="186"/>
      <c r="N542" s="187"/>
      <c r="O542" s="187"/>
      <c r="P542" s="187"/>
      <c r="Q542" s="187"/>
      <c r="R542" s="187"/>
      <c r="S542" s="187"/>
      <c r="T542" s="188"/>
      <c r="AT542" s="184" t="s">
        <v>207</v>
      </c>
      <c r="AU542" s="184" t="s">
        <v>82</v>
      </c>
      <c r="AV542" s="182" t="s">
        <v>80</v>
      </c>
      <c r="AW542" s="182" t="s">
        <v>35</v>
      </c>
      <c r="AX542" s="182" t="s">
        <v>72</v>
      </c>
      <c r="AY542" s="184" t="s">
        <v>127</v>
      </c>
    </row>
    <row r="543" s="189" customFormat="true" ht="12" hidden="false" customHeight="false" outlineLevel="0" collapsed="false">
      <c r="B543" s="190"/>
      <c r="D543" s="176" t="s">
        <v>207</v>
      </c>
      <c r="E543" s="191"/>
      <c r="F543" s="192" t="s">
        <v>788</v>
      </c>
      <c r="H543" s="193" t="n">
        <v>3</v>
      </c>
      <c r="L543" s="190"/>
      <c r="M543" s="194"/>
      <c r="N543" s="195"/>
      <c r="O543" s="195"/>
      <c r="P543" s="195"/>
      <c r="Q543" s="195"/>
      <c r="R543" s="195"/>
      <c r="S543" s="195"/>
      <c r="T543" s="196"/>
      <c r="AT543" s="191" t="s">
        <v>207</v>
      </c>
      <c r="AU543" s="191" t="s">
        <v>82</v>
      </c>
      <c r="AV543" s="189" t="s">
        <v>82</v>
      </c>
      <c r="AW543" s="189" t="s">
        <v>35</v>
      </c>
      <c r="AX543" s="189" t="s">
        <v>80</v>
      </c>
      <c r="AY543" s="191" t="s">
        <v>127</v>
      </c>
    </row>
    <row r="544" s="26" customFormat="true" ht="16.5" hidden="false" customHeight="true" outlineLevel="0" collapsed="false">
      <c r="B544" s="164"/>
      <c r="C544" s="165" t="s">
        <v>766</v>
      </c>
      <c r="D544" s="165" t="s">
        <v>130</v>
      </c>
      <c r="E544" s="166" t="s">
        <v>826</v>
      </c>
      <c r="F544" s="167" t="s">
        <v>827</v>
      </c>
      <c r="G544" s="168" t="s">
        <v>240</v>
      </c>
      <c r="H544" s="169" t="n">
        <v>4</v>
      </c>
      <c r="I544" s="170"/>
      <c r="J544" s="170" t="n">
        <f aca="false">ROUND(I544*H544,2)</f>
        <v>0</v>
      </c>
      <c r="K544" s="167" t="s">
        <v>134</v>
      </c>
      <c r="L544" s="27"/>
      <c r="M544" s="171"/>
      <c r="N544" s="172" t="s">
        <v>43</v>
      </c>
      <c r="O544" s="173" t="n">
        <v>0.495</v>
      </c>
      <c r="P544" s="173" t="n">
        <f aca="false">O544*H544</f>
        <v>1.98</v>
      </c>
      <c r="Q544" s="173" t="n">
        <v>0.00906</v>
      </c>
      <c r="R544" s="173" t="n">
        <f aca="false">Q544*H544</f>
        <v>0.03624</v>
      </c>
      <c r="S544" s="173" t="n">
        <v>0</v>
      </c>
      <c r="T544" s="174" t="n">
        <f aca="false">S544*H544</f>
        <v>0</v>
      </c>
      <c r="AR544" s="10" t="s">
        <v>282</v>
      </c>
      <c r="AT544" s="10" t="s">
        <v>130</v>
      </c>
      <c r="AU544" s="10" t="s">
        <v>82</v>
      </c>
      <c r="AY544" s="10" t="s">
        <v>127</v>
      </c>
      <c r="BE544" s="175" t="n">
        <f aca="false">IF(N544="základní",J544,0)</f>
        <v>0</v>
      </c>
      <c r="BF544" s="175" t="n">
        <f aca="false">IF(N544="snížená",J544,0)</f>
        <v>0</v>
      </c>
      <c r="BG544" s="175" t="n">
        <f aca="false">IF(N544="zákl. přenesená",J544,0)</f>
        <v>0</v>
      </c>
      <c r="BH544" s="175" t="n">
        <f aca="false">IF(N544="sníž. přenesená",J544,0)</f>
        <v>0</v>
      </c>
      <c r="BI544" s="175" t="n">
        <f aca="false">IF(N544="nulová",J544,0)</f>
        <v>0</v>
      </c>
      <c r="BJ544" s="10" t="s">
        <v>80</v>
      </c>
      <c r="BK544" s="175" t="n">
        <f aca="false">ROUND(I544*H544,2)</f>
        <v>0</v>
      </c>
      <c r="BL544" s="10" t="s">
        <v>282</v>
      </c>
      <c r="BM544" s="10" t="s">
        <v>1643</v>
      </c>
    </row>
    <row r="545" s="182" customFormat="true" ht="12" hidden="false" customHeight="false" outlineLevel="0" collapsed="false">
      <c r="B545" s="183"/>
      <c r="D545" s="176" t="s">
        <v>207</v>
      </c>
      <c r="E545" s="184"/>
      <c r="F545" s="185" t="s">
        <v>1376</v>
      </c>
      <c r="H545" s="184"/>
      <c r="L545" s="183"/>
      <c r="M545" s="186"/>
      <c r="N545" s="187"/>
      <c r="O545" s="187"/>
      <c r="P545" s="187"/>
      <c r="Q545" s="187"/>
      <c r="R545" s="187"/>
      <c r="S545" s="187"/>
      <c r="T545" s="188"/>
      <c r="AT545" s="184" t="s">
        <v>207</v>
      </c>
      <c r="AU545" s="184" t="s">
        <v>82</v>
      </c>
      <c r="AV545" s="182" t="s">
        <v>80</v>
      </c>
      <c r="AW545" s="182" t="s">
        <v>35</v>
      </c>
      <c r="AX545" s="182" t="s">
        <v>72</v>
      </c>
      <c r="AY545" s="184" t="s">
        <v>127</v>
      </c>
    </row>
    <row r="546" s="189" customFormat="true" ht="12" hidden="false" customHeight="false" outlineLevel="0" collapsed="false">
      <c r="B546" s="190"/>
      <c r="D546" s="176" t="s">
        <v>207</v>
      </c>
      <c r="E546" s="191"/>
      <c r="F546" s="192" t="s">
        <v>830</v>
      </c>
      <c r="H546" s="193" t="n">
        <v>2</v>
      </c>
      <c r="L546" s="190"/>
      <c r="M546" s="194"/>
      <c r="N546" s="195"/>
      <c r="O546" s="195"/>
      <c r="P546" s="195"/>
      <c r="Q546" s="195"/>
      <c r="R546" s="195"/>
      <c r="S546" s="195"/>
      <c r="T546" s="196"/>
      <c r="AT546" s="191" t="s">
        <v>207</v>
      </c>
      <c r="AU546" s="191" t="s">
        <v>82</v>
      </c>
      <c r="AV546" s="189" t="s">
        <v>82</v>
      </c>
      <c r="AW546" s="189" t="s">
        <v>35</v>
      </c>
      <c r="AX546" s="189" t="s">
        <v>72</v>
      </c>
      <c r="AY546" s="191" t="s">
        <v>127</v>
      </c>
    </row>
    <row r="547" s="182" customFormat="true" ht="12" hidden="false" customHeight="false" outlineLevel="0" collapsed="false">
      <c r="B547" s="183"/>
      <c r="D547" s="176" t="s">
        <v>207</v>
      </c>
      <c r="E547" s="184"/>
      <c r="F547" s="185" t="s">
        <v>1378</v>
      </c>
      <c r="H547" s="184"/>
      <c r="L547" s="183"/>
      <c r="M547" s="186"/>
      <c r="N547" s="187"/>
      <c r="O547" s="187"/>
      <c r="P547" s="187"/>
      <c r="Q547" s="187"/>
      <c r="R547" s="187"/>
      <c r="S547" s="187"/>
      <c r="T547" s="188"/>
      <c r="AT547" s="184" t="s">
        <v>207</v>
      </c>
      <c r="AU547" s="184" t="s">
        <v>82</v>
      </c>
      <c r="AV547" s="182" t="s">
        <v>80</v>
      </c>
      <c r="AW547" s="182" t="s">
        <v>35</v>
      </c>
      <c r="AX547" s="182" t="s">
        <v>72</v>
      </c>
      <c r="AY547" s="184" t="s">
        <v>127</v>
      </c>
    </row>
    <row r="548" s="189" customFormat="true" ht="12" hidden="false" customHeight="false" outlineLevel="0" collapsed="false">
      <c r="B548" s="190"/>
      <c r="D548" s="176" t="s">
        <v>207</v>
      </c>
      <c r="E548" s="191"/>
      <c r="F548" s="192" t="s">
        <v>830</v>
      </c>
      <c r="H548" s="193" t="n">
        <v>2</v>
      </c>
      <c r="L548" s="190"/>
      <c r="M548" s="194"/>
      <c r="N548" s="195"/>
      <c r="O548" s="195"/>
      <c r="P548" s="195"/>
      <c r="Q548" s="195"/>
      <c r="R548" s="195"/>
      <c r="S548" s="195"/>
      <c r="T548" s="196"/>
      <c r="AT548" s="191" t="s">
        <v>207</v>
      </c>
      <c r="AU548" s="191" t="s">
        <v>82</v>
      </c>
      <c r="AV548" s="189" t="s">
        <v>82</v>
      </c>
      <c r="AW548" s="189" t="s">
        <v>35</v>
      </c>
      <c r="AX548" s="189" t="s">
        <v>72</v>
      </c>
      <c r="AY548" s="191" t="s">
        <v>127</v>
      </c>
    </row>
    <row r="549" s="197" customFormat="true" ht="12" hidden="false" customHeight="false" outlineLevel="0" collapsed="false">
      <c r="B549" s="198"/>
      <c r="D549" s="176" t="s">
        <v>207</v>
      </c>
      <c r="E549" s="199"/>
      <c r="F549" s="200" t="s">
        <v>227</v>
      </c>
      <c r="H549" s="201" t="n">
        <v>4</v>
      </c>
      <c r="L549" s="198"/>
      <c r="M549" s="202"/>
      <c r="N549" s="203"/>
      <c r="O549" s="203"/>
      <c r="P549" s="203"/>
      <c r="Q549" s="203"/>
      <c r="R549" s="203"/>
      <c r="S549" s="203"/>
      <c r="T549" s="204"/>
      <c r="AT549" s="199" t="s">
        <v>207</v>
      </c>
      <c r="AU549" s="199" t="s">
        <v>82</v>
      </c>
      <c r="AV549" s="197" t="s">
        <v>146</v>
      </c>
      <c r="AW549" s="197" t="s">
        <v>35</v>
      </c>
      <c r="AX549" s="197" t="s">
        <v>80</v>
      </c>
      <c r="AY549" s="199" t="s">
        <v>127</v>
      </c>
    </row>
    <row r="550" s="26" customFormat="true" ht="25.5" hidden="false" customHeight="true" outlineLevel="0" collapsed="false">
      <c r="B550" s="164"/>
      <c r="C550" s="165" t="s">
        <v>772</v>
      </c>
      <c r="D550" s="165" t="s">
        <v>130</v>
      </c>
      <c r="E550" s="166" t="s">
        <v>852</v>
      </c>
      <c r="F550" s="167" t="s">
        <v>853</v>
      </c>
      <c r="G550" s="168" t="s">
        <v>257</v>
      </c>
      <c r="H550" s="169" t="n">
        <v>3</v>
      </c>
      <c r="I550" s="170"/>
      <c r="J550" s="170" t="n">
        <f aca="false">ROUND(I550*H550,2)</f>
        <v>0</v>
      </c>
      <c r="K550" s="167" t="s">
        <v>134</v>
      </c>
      <c r="L550" s="27"/>
      <c r="M550" s="171"/>
      <c r="N550" s="172" t="s">
        <v>43</v>
      </c>
      <c r="O550" s="173" t="n">
        <v>1.593</v>
      </c>
      <c r="P550" s="173" t="n">
        <f aca="false">O550*H550</f>
        <v>4.779</v>
      </c>
      <c r="Q550" s="173" t="n">
        <v>0.00637</v>
      </c>
      <c r="R550" s="173" t="n">
        <f aca="false">Q550*H550</f>
        <v>0.01911</v>
      </c>
      <c r="S550" s="173" t="n">
        <v>0</v>
      </c>
      <c r="T550" s="174" t="n">
        <f aca="false">S550*H550</f>
        <v>0</v>
      </c>
      <c r="AR550" s="10" t="s">
        <v>282</v>
      </c>
      <c r="AT550" s="10" t="s">
        <v>130</v>
      </c>
      <c r="AU550" s="10" t="s">
        <v>82</v>
      </c>
      <c r="AY550" s="10" t="s">
        <v>127</v>
      </c>
      <c r="BE550" s="175" t="n">
        <f aca="false">IF(N550="základní",J550,0)</f>
        <v>0</v>
      </c>
      <c r="BF550" s="175" t="n">
        <f aca="false">IF(N550="snížená",J550,0)</f>
        <v>0</v>
      </c>
      <c r="BG550" s="175" t="n">
        <f aca="false">IF(N550="zákl. přenesená",J550,0)</f>
        <v>0</v>
      </c>
      <c r="BH550" s="175" t="n">
        <f aca="false">IF(N550="sníž. přenesená",J550,0)</f>
        <v>0</v>
      </c>
      <c r="BI550" s="175" t="n">
        <f aca="false">IF(N550="nulová",J550,0)</f>
        <v>0</v>
      </c>
      <c r="BJ550" s="10" t="s">
        <v>80</v>
      </c>
      <c r="BK550" s="175" t="n">
        <f aca="false">ROUND(I550*H550,2)</f>
        <v>0</v>
      </c>
      <c r="BL550" s="10" t="s">
        <v>282</v>
      </c>
      <c r="BM550" s="10" t="s">
        <v>1644</v>
      </c>
    </row>
    <row r="551" s="182" customFormat="true" ht="12" hidden="false" customHeight="false" outlineLevel="0" collapsed="false">
      <c r="B551" s="183"/>
      <c r="D551" s="176" t="s">
        <v>207</v>
      </c>
      <c r="E551" s="184"/>
      <c r="F551" s="185" t="s">
        <v>1376</v>
      </c>
      <c r="H551" s="184"/>
      <c r="L551" s="183"/>
      <c r="M551" s="186"/>
      <c r="N551" s="187"/>
      <c r="O551" s="187"/>
      <c r="P551" s="187"/>
      <c r="Q551" s="187"/>
      <c r="R551" s="187"/>
      <c r="S551" s="187"/>
      <c r="T551" s="188"/>
      <c r="AT551" s="184" t="s">
        <v>207</v>
      </c>
      <c r="AU551" s="184" t="s">
        <v>82</v>
      </c>
      <c r="AV551" s="182" t="s">
        <v>80</v>
      </c>
      <c r="AW551" s="182" t="s">
        <v>35</v>
      </c>
      <c r="AX551" s="182" t="s">
        <v>72</v>
      </c>
      <c r="AY551" s="184" t="s">
        <v>127</v>
      </c>
    </row>
    <row r="552" s="189" customFormat="true" ht="12" hidden="false" customHeight="false" outlineLevel="0" collapsed="false">
      <c r="B552" s="190"/>
      <c r="D552" s="176" t="s">
        <v>207</v>
      </c>
      <c r="E552" s="191"/>
      <c r="F552" s="192" t="s">
        <v>856</v>
      </c>
      <c r="H552" s="193" t="n">
        <v>1.5</v>
      </c>
      <c r="L552" s="190"/>
      <c r="M552" s="194"/>
      <c r="N552" s="195"/>
      <c r="O552" s="195"/>
      <c r="P552" s="195"/>
      <c r="Q552" s="195"/>
      <c r="R552" s="195"/>
      <c r="S552" s="195"/>
      <c r="T552" s="196"/>
      <c r="AT552" s="191" t="s">
        <v>207</v>
      </c>
      <c r="AU552" s="191" t="s">
        <v>82</v>
      </c>
      <c r="AV552" s="189" t="s">
        <v>82</v>
      </c>
      <c r="AW552" s="189" t="s">
        <v>35</v>
      </c>
      <c r="AX552" s="189" t="s">
        <v>72</v>
      </c>
      <c r="AY552" s="191" t="s">
        <v>127</v>
      </c>
    </row>
    <row r="553" s="182" customFormat="true" ht="12" hidden="false" customHeight="false" outlineLevel="0" collapsed="false">
      <c r="B553" s="183"/>
      <c r="D553" s="176" t="s">
        <v>207</v>
      </c>
      <c r="E553" s="184"/>
      <c r="F553" s="185" t="s">
        <v>1378</v>
      </c>
      <c r="H553" s="184"/>
      <c r="L553" s="183"/>
      <c r="M553" s="186"/>
      <c r="N553" s="187"/>
      <c r="O553" s="187"/>
      <c r="P553" s="187"/>
      <c r="Q553" s="187"/>
      <c r="R553" s="187"/>
      <c r="S553" s="187"/>
      <c r="T553" s="188"/>
      <c r="AT553" s="184" t="s">
        <v>207</v>
      </c>
      <c r="AU553" s="184" t="s">
        <v>82</v>
      </c>
      <c r="AV553" s="182" t="s">
        <v>80</v>
      </c>
      <c r="AW553" s="182" t="s">
        <v>35</v>
      </c>
      <c r="AX553" s="182" t="s">
        <v>72</v>
      </c>
      <c r="AY553" s="184" t="s">
        <v>127</v>
      </c>
    </row>
    <row r="554" s="189" customFormat="true" ht="12" hidden="false" customHeight="false" outlineLevel="0" collapsed="false">
      <c r="B554" s="190"/>
      <c r="D554" s="176" t="s">
        <v>207</v>
      </c>
      <c r="E554" s="191"/>
      <c r="F554" s="192" t="s">
        <v>856</v>
      </c>
      <c r="H554" s="193" t="n">
        <v>1.5</v>
      </c>
      <c r="L554" s="190"/>
      <c r="M554" s="194"/>
      <c r="N554" s="195"/>
      <c r="O554" s="195"/>
      <c r="P554" s="195"/>
      <c r="Q554" s="195"/>
      <c r="R554" s="195"/>
      <c r="S554" s="195"/>
      <c r="T554" s="196"/>
      <c r="AT554" s="191" t="s">
        <v>207</v>
      </c>
      <c r="AU554" s="191" t="s">
        <v>82</v>
      </c>
      <c r="AV554" s="189" t="s">
        <v>82</v>
      </c>
      <c r="AW554" s="189" t="s">
        <v>35</v>
      </c>
      <c r="AX554" s="189" t="s">
        <v>72</v>
      </c>
      <c r="AY554" s="191" t="s">
        <v>127</v>
      </c>
    </row>
    <row r="555" s="197" customFormat="true" ht="12" hidden="false" customHeight="false" outlineLevel="0" collapsed="false">
      <c r="B555" s="198"/>
      <c r="D555" s="176" t="s">
        <v>207</v>
      </c>
      <c r="E555" s="199"/>
      <c r="F555" s="200" t="s">
        <v>227</v>
      </c>
      <c r="H555" s="201" t="n">
        <v>3</v>
      </c>
      <c r="L555" s="198"/>
      <c r="M555" s="202"/>
      <c r="N555" s="203"/>
      <c r="O555" s="203"/>
      <c r="P555" s="203"/>
      <c r="Q555" s="203"/>
      <c r="R555" s="203"/>
      <c r="S555" s="203"/>
      <c r="T555" s="204"/>
      <c r="AT555" s="199" t="s">
        <v>207</v>
      </c>
      <c r="AU555" s="199" t="s">
        <v>82</v>
      </c>
      <c r="AV555" s="197" t="s">
        <v>146</v>
      </c>
      <c r="AW555" s="197" t="s">
        <v>35</v>
      </c>
      <c r="AX555" s="197" t="s">
        <v>80</v>
      </c>
      <c r="AY555" s="199" t="s">
        <v>127</v>
      </c>
    </row>
    <row r="556" s="26" customFormat="true" ht="25.5" hidden="false" customHeight="true" outlineLevel="0" collapsed="false">
      <c r="B556" s="164"/>
      <c r="C556" s="165" t="s">
        <v>778</v>
      </c>
      <c r="D556" s="165" t="s">
        <v>130</v>
      </c>
      <c r="E556" s="166" t="s">
        <v>858</v>
      </c>
      <c r="F556" s="167" t="s">
        <v>859</v>
      </c>
      <c r="G556" s="168" t="s">
        <v>279</v>
      </c>
      <c r="H556" s="169" t="n">
        <v>61</v>
      </c>
      <c r="I556" s="170"/>
      <c r="J556" s="170" t="n">
        <f aca="false">ROUND(I556*H556,2)</f>
        <v>0</v>
      </c>
      <c r="K556" s="167" t="s">
        <v>134</v>
      </c>
      <c r="L556" s="27"/>
      <c r="M556" s="171"/>
      <c r="N556" s="172" t="s">
        <v>43</v>
      </c>
      <c r="O556" s="173" t="n">
        <v>1.345</v>
      </c>
      <c r="P556" s="173" t="n">
        <f aca="false">O556*H556</f>
        <v>82.045</v>
      </c>
      <c r="Q556" s="173" t="n">
        <v>0.00641</v>
      </c>
      <c r="R556" s="173" t="n">
        <f aca="false">Q556*H556</f>
        <v>0.39101</v>
      </c>
      <c r="S556" s="173" t="n">
        <v>0</v>
      </c>
      <c r="T556" s="174" t="n">
        <f aca="false">S556*H556</f>
        <v>0</v>
      </c>
      <c r="AR556" s="10" t="s">
        <v>282</v>
      </c>
      <c r="AT556" s="10" t="s">
        <v>130</v>
      </c>
      <c r="AU556" s="10" t="s">
        <v>82</v>
      </c>
      <c r="AY556" s="10" t="s">
        <v>127</v>
      </c>
      <c r="BE556" s="175" t="n">
        <f aca="false">IF(N556="základní",J556,0)</f>
        <v>0</v>
      </c>
      <c r="BF556" s="175" t="n">
        <f aca="false">IF(N556="snížená",J556,0)</f>
        <v>0</v>
      </c>
      <c r="BG556" s="175" t="n">
        <f aca="false">IF(N556="zákl. přenesená",J556,0)</f>
        <v>0</v>
      </c>
      <c r="BH556" s="175" t="n">
        <f aca="false">IF(N556="sníž. přenesená",J556,0)</f>
        <v>0</v>
      </c>
      <c r="BI556" s="175" t="n">
        <f aca="false">IF(N556="nulová",J556,0)</f>
        <v>0</v>
      </c>
      <c r="BJ556" s="10" t="s">
        <v>80</v>
      </c>
      <c r="BK556" s="175" t="n">
        <f aca="false">ROUND(I556*H556,2)</f>
        <v>0</v>
      </c>
      <c r="BL556" s="10" t="s">
        <v>282</v>
      </c>
      <c r="BM556" s="10" t="s">
        <v>1645</v>
      </c>
    </row>
    <row r="557" s="182" customFormat="true" ht="12" hidden="false" customHeight="false" outlineLevel="0" collapsed="false">
      <c r="B557" s="183"/>
      <c r="D557" s="176" t="s">
        <v>207</v>
      </c>
      <c r="E557" s="184"/>
      <c r="F557" s="185" t="s">
        <v>1376</v>
      </c>
      <c r="H557" s="184"/>
      <c r="L557" s="183"/>
      <c r="M557" s="186"/>
      <c r="N557" s="187"/>
      <c r="O557" s="187"/>
      <c r="P557" s="187"/>
      <c r="Q557" s="187"/>
      <c r="R557" s="187"/>
      <c r="S557" s="187"/>
      <c r="T557" s="188"/>
      <c r="AT557" s="184" t="s">
        <v>207</v>
      </c>
      <c r="AU557" s="184" t="s">
        <v>82</v>
      </c>
      <c r="AV557" s="182" t="s">
        <v>80</v>
      </c>
      <c r="AW557" s="182" t="s">
        <v>35</v>
      </c>
      <c r="AX557" s="182" t="s">
        <v>72</v>
      </c>
      <c r="AY557" s="184" t="s">
        <v>127</v>
      </c>
    </row>
    <row r="558" s="189" customFormat="true" ht="12" hidden="false" customHeight="false" outlineLevel="0" collapsed="false">
      <c r="B558" s="190"/>
      <c r="D558" s="176" t="s">
        <v>207</v>
      </c>
      <c r="E558" s="191"/>
      <c r="F558" s="192" t="s">
        <v>1634</v>
      </c>
      <c r="H558" s="193" t="n">
        <v>10</v>
      </c>
      <c r="L558" s="190"/>
      <c r="M558" s="194"/>
      <c r="N558" s="195"/>
      <c r="O558" s="195"/>
      <c r="P558" s="195"/>
      <c r="Q558" s="195"/>
      <c r="R558" s="195"/>
      <c r="S558" s="195"/>
      <c r="T558" s="196"/>
      <c r="AT558" s="191" t="s">
        <v>207</v>
      </c>
      <c r="AU558" s="191" t="s">
        <v>82</v>
      </c>
      <c r="AV558" s="189" t="s">
        <v>82</v>
      </c>
      <c r="AW558" s="189" t="s">
        <v>35</v>
      </c>
      <c r="AX558" s="189" t="s">
        <v>72</v>
      </c>
      <c r="AY558" s="191" t="s">
        <v>127</v>
      </c>
    </row>
    <row r="559" s="189" customFormat="true" ht="12" hidden="false" customHeight="false" outlineLevel="0" collapsed="false">
      <c r="B559" s="190"/>
      <c r="D559" s="176" t="s">
        <v>207</v>
      </c>
      <c r="E559" s="191"/>
      <c r="F559" s="192" t="s">
        <v>1635</v>
      </c>
      <c r="H559" s="193" t="n">
        <v>18</v>
      </c>
      <c r="L559" s="190"/>
      <c r="M559" s="194"/>
      <c r="N559" s="195"/>
      <c r="O559" s="195"/>
      <c r="P559" s="195"/>
      <c r="Q559" s="195"/>
      <c r="R559" s="195"/>
      <c r="S559" s="195"/>
      <c r="T559" s="196"/>
      <c r="AT559" s="191" t="s">
        <v>207</v>
      </c>
      <c r="AU559" s="191" t="s">
        <v>82</v>
      </c>
      <c r="AV559" s="189" t="s">
        <v>82</v>
      </c>
      <c r="AW559" s="189" t="s">
        <v>35</v>
      </c>
      <c r="AX559" s="189" t="s">
        <v>72</v>
      </c>
      <c r="AY559" s="191" t="s">
        <v>127</v>
      </c>
    </row>
    <row r="560" s="189" customFormat="true" ht="12" hidden="false" customHeight="false" outlineLevel="0" collapsed="false">
      <c r="B560" s="190"/>
      <c r="D560" s="176" t="s">
        <v>207</v>
      </c>
      <c r="E560" s="191"/>
      <c r="F560" s="192" t="s">
        <v>1636</v>
      </c>
      <c r="H560" s="193" t="n">
        <v>10.5</v>
      </c>
      <c r="L560" s="190"/>
      <c r="M560" s="194"/>
      <c r="N560" s="195"/>
      <c r="O560" s="195"/>
      <c r="P560" s="195"/>
      <c r="Q560" s="195"/>
      <c r="R560" s="195"/>
      <c r="S560" s="195"/>
      <c r="T560" s="196"/>
      <c r="AT560" s="191" t="s">
        <v>207</v>
      </c>
      <c r="AU560" s="191" t="s">
        <v>82</v>
      </c>
      <c r="AV560" s="189" t="s">
        <v>82</v>
      </c>
      <c r="AW560" s="189" t="s">
        <v>35</v>
      </c>
      <c r="AX560" s="189" t="s">
        <v>72</v>
      </c>
      <c r="AY560" s="191" t="s">
        <v>127</v>
      </c>
    </row>
    <row r="561" s="182" customFormat="true" ht="12" hidden="false" customHeight="false" outlineLevel="0" collapsed="false">
      <c r="B561" s="183"/>
      <c r="D561" s="176" t="s">
        <v>207</v>
      </c>
      <c r="E561" s="184"/>
      <c r="F561" s="185" t="s">
        <v>1378</v>
      </c>
      <c r="H561" s="184"/>
      <c r="L561" s="183"/>
      <c r="M561" s="186"/>
      <c r="N561" s="187"/>
      <c r="O561" s="187"/>
      <c r="P561" s="187"/>
      <c r="Q561" s="187"/>
      <c r="R561" s="187"/>
      <c r="S561" s="187"/>
      <c r="T561" s="188"/>
      <c r="AT561" s="184" t="s">
        <v>207</v>
      </c>
      <c r="AU561" s="184" t="s">
        <v>82</v>
      </c>
      <c r="AV561" s="182" t="s">
        <v>80</v>
      </c>
      <c r="AW561" s="182" t="s">
        <v>35</v>
      </c>
      <c r="AX561" s="182" t="s">
        <v>72</v>
      </c>
      <c r="AY561" s="184" t="s">
        <v>127</v>
      </c>
    </row>
    <row r="562" s="189" customFormat="true" ht="12" hidden="false" customHeight="false" outlineLevel="0" collapsed="false">
      <c r="B562" s="190"/>
      <c r="D562" s="176" t="s">
        <v>207</v>
      </c>
      <c r="E562" s="191"/>
      <c r="F562" s="192" t="s">
        <v>1637</v>
      </c>
      <c r="H562" s="193" t="n">
        <v>15.5</v>
      </c>
      <c r="L562" s="190"/>
      <c r="M562" s="194"/>
      <c r="N562" s="195"/>
      <c r="O562" s="195"/>
      <c r="P562" s="195"/>
      <c r="Q562" s="195"/>
      <c r="R562" s="195"/>
      <c r="S562" s="195"/>
      <c r="T562" s="196"/>
      <c r="AT562" s="191" t="s">
        <v>207</v>
      </c>
      <c r="AU562" s="191" t="s">
        <v>82</v>
      </c>
      <c r="AV562" s="189" t="s">
        <v>82</v>
      </c>
      <c r="AW562" s="189" t="s">
        <v>35</v>
      </c>
      <c r="AX562" s="189" t="s">
        <v>72</v>
      </c>
      <c r="AY562" s="191" t="s">
        <v>127</v>
      </c>
    </row>
    <row r="563" s="189" customFormat="true" ht="12" hidden="false" customHeight="false" outlineLevel="0" collapsed="false">
      <c r="B563" s="190"/>
      <c r="D563" s="176" t="s">
        <v>207</v>
      </c>
      <c r="E563" s="191"/>
      <c r="F563" s="192" t="s">
        <v>1638</v>
      </c>
      <c r="H563" s="193" t="n">
        <v>7</v>
      </c>
      <c r="L563" s="190"/>
      <c r="M563" s="194"/>
      <c r="N563" s="195"/>
      <c r="O563" s="195"/>
      <c r="P563" s="195"/>
      <c r="Q563" s="195"/>
      <c r="R563" s="195"/>
      <c r="S563" s="195"/>
      <c r="T563" s="196"/>
      <c r="AT563" s="191" t="s">
        <v>207</v>
      </c>
      <c r="AU563" s="191" t="s">
        <v>82</v>
      </c>
      <c r="AV563" s="189" t="s">
        <v>82</v>
      </c>
      <c r="AW563" s="189" t="s">
        <v>35</v>
      </c>
      <c r="AX563" s="189" t="s">
        <v>72</v>
      </c>
      <c r="AY563" s="191" t="s">
        <v>127</v>
      </c>
    </row>
    <row r="564" s="197" customFormat="true" ht="12" hidden="false" customHeight="false" outlineLevel="0" collapsed="false">
      <c r="B564" s="198"/>
      <c r="D564" s="176" t="s">
        <v>207</v>
      </c>
      <c r="E564" s="199"/>
      <c r="F564" s="200" t="s">
        <v>227</v>
      </c>
      <c r="H564" s="201" t="n">
        <v>61</v>
      </c>
      <c r="L564" s="198"/>
      <c r="M564" s="202"/>
      <c r="N564" s="203"/>
      <c r="O564" s="203"/>
      <c r="P564" s="203"/>
      <c r="Q564" s="203"/>
      <c r="R564" s="203"/>
      <c r="S564" s="203"/>
      <c r="T564" s="204"/>
      <c r="AT564" s="199" t="s">
        <v>207</v>
      </c>
      <c r="AU564" s="199" t="s">
        <v>82</v>
      </c>
      <c r="AV564" s="197" t="s">
        <v>146</v>
      </c>
      <c r="AW564" s="197" t="s">
        <v>35</v>
      </c>
      <c r="AX564" s="197" t="s">
        <v>80</v>
      </c>
      <c r="AY564" s="199" t="s">
        <v>127</v>
      </c>
    </row>
    <row r="565" s="26" customFormat="true" ht="16.5" hidden="false" customHeight="true" outlineLevel="0" collapsed="false">
      <c r="B565" s="164"/>
      <c r="C565" s="165" t="s">
        <v>784</v>
      </c>
      <c r="D565" s="165" t="s">
        <v>130</v>
      </c>
      <c r="E565" s="166" t="s">
        <v>868</v>
      </c>
      <c r="F565" s="167" t="s">
        <v>869</v>
      </c>
      <c r="G565" s="168" t="s">
        <v>279</v>
      </c>
      <c r="H565" s="169" t="n">
        <v>61</v>
      </c>
      <c r="I565" s="170"/>
      <c r="J565" s="170" t="n">
        <f aca="false">ROUND(I565*H565,2)</f>
        <v>0</v>
      </c>
      <c r="K565" s="167" t="s">
        <v>134</v>
      </c>
      <c r="L565" s="27"/>
      <c r="M565" s="171"/>
      <c r="N565" s="172" t="s">
        <v>43</v>
      </c>
      <c r="O565" s="173" t="n">
        <v>0.251</v>
      </c>
      <c r="P565" s="173" t="n">
        <f aca="false">O565*H565</f>
        <v>15.311</v>
      </c>
      <c r="Q565" s="173" t="n">
        <v>0.00193</v>
      </c>
      <c r="R565" s="173" t="n">
        <f aca="false">Q565*H565</f>
        <v>0.11773</v>
      </c>
      <c r="S565" s="173" t="n">
        <v>0</v>
      </c>
      <c r="T565" s="174" t="n">
        <f aca="false">S565*H565</f>
        <v>0</v>
      </c>
      <c r="AR565" s="10" t="s">
        <v>282</v>
      </c>
      <c r="AT565" s="10" t="s">
        <v>130</v>
      </c>
      <c r="AU565" s="10" t="s">
        <v>82</v>
      </c>
      <c r="AY565" s="10" t="s">
        <v>127</v>
      </c>
      <c r="BE565" s="175" t="n">
        <f aca="false">IF(N565="základní",J565,0)</f>
        <v>0</v>
      </c>
      <c r="BF565" s="175" t="n">
        <f aca="false">IF(N565="snížená",J565,0)</f>
        <v>0</v>
      </c>
      <c r="BG565" s="175" t="n">
        <f aca="false">IF(N565="zákl. přenesená",J565,0)</f>
        <v>0</v>
      </c>
      <c r="BH565" s="175" t="n">
        <f aca="false">IF(N565="sníž. přenesená",J565,0)</f>
        <v>0</v>
      </c>
      <c r="BI565" s="175" t="n">
        <f aca="false">IF(N565="nulová",J565,0)</f>
        <v>0</v>
      </c>
      <c r="BJ565" s="10" t="s">
        <v>80</v>
      </c>
      <c r="BK565" s="175" t="n">
        <f aca="false">ROUND(I565*H565,2)</f>
        <v>0</v>
      </c>
      <c r="BL565" s="10" t="s">
        <v>282</v>
      </c>
      <c r="BM565" s="10" t="s">
        <v>1646</v>
      </c>
    </row>
    <row r="566" s="26" customFormat="true" ht="24" hidden="false" customHeight="false" outlineLevel="0" collapsed="false">
      <c r="B566" s="27"/>
      <c r="D566" s="176" t="s">
        <v>140</v>
      </c>
      <c r="F566" s="177" t="s">
        <v>871</v>
      </c>
      <c r="L566" s="27"/>
      <c r="M566" s="178"/>
      <c r="N566" s="28"/>
      <c r="O566" s="28"/>
      <c r="P566" s="28"/>
      <c r="Q566" s="28"/>
      <c r="R566" s="28"/>
      <c r="S566" s="28"/>
      <c r="T566" s="67"/>
      <c r="AT566" s="10" t="s">
        <v>140</v>
      </c>
      <c r="AU566" s="10" t="s">
        <v>82</v>
      </c>
    </row>
    <row r="567" s="182" customFormat="true" ht="12" hidden="false" customHeight="false" outlineLevel="0" collapsed="false">
      <c r="B567" s="183"/>
      <c r="D567" s="176" t="s">
        <v>207</v>
      </c>
      <c r="E567" s="184"/>
      <c r="F567" s="185" t="s">
        <v>1376</v>
      </c>
      <c r="H567" s="184"/>
      <c r="L567" s="183"/>
      <c r="M567" s="186"/>
      <c r="N567" s="187"/>
      <c r="O567" s="187"/>
      <c r="P567" s="187"/>
      <c r="Q567" s="187"/>
      <c r="R567" s="187"/>
      <c r="S567" s="187"/>
      <c r="T567" s="188"/>
      <c r="AT567" s="184" t="s">
        <v>207</v>
      </c>
      <c r="AU567" s="184" t="s">
        <v>82</v>
      </c>
      <c r="AV567" s="182" t="s">
        <v>80</v>
      </c>
      <c r="AW567" s="182" t="s">
        <v>35</v>
      </c>
      <c r="AX567" s="182" t="s">
        <v>72</v>
      </c>
      <c r="AY567" s="184" t="s">
        <v>127</v>
      </c>
    </row>
    <row r="568" s="189" customFormat="true" ht="12" hidden="false" customHeight="false" outlineLevel="0" collapsed="false">
      <c r="B568" s="190"/>
      <c r="D568" s="176" t="s">
        <v>207</v>
      </c>
      <c r="E568" s="191"/>
      <c r="F568" s="192" t="s">
        <v>1634</v>
      </c>
      <c r="H568" s="193" t="n">
        <v>10</v>
      </c>
      <c r="L568" s="190"/>
      <c r="M568" s="194"/>
      <c r="N568" s="195"/>
      <c r="O568" s="195"/>
      <c r="P568" s="195"/>
      <c r="Q568" s="195"/>
      <c r="R568" s="195"/>
      <c r="S568" s="195"/>
      <c r="T568" s="196"/>
      <c r="AT568" s="191" t="s">
        <v>207</v>
      </c>
      <c r="AU568" s="191" t="s">
        <v>82</v>
      </c>
      <c r="AV568" s="189" t="s">
        <v>82</v>
      </c>
      <c r="AW568" s="189" t="s">
        <v>35</v>
      </c>
      <c r="AX568" s="189" t="s">
        <v>72</v>
      </c>
      <c r="AY568" s="191" t="s">
        <v>127</v>
      </c>
    </row>
    <row r="569" s="189" customFormat="true" ht="12" hidden="false" customHeight="false" outlineLevel="0" collapsed="false">
      <c r="B569" s="190"/>
      <c r="D569" s="176" t="s">
        <v>207</v>
      </c>
      <c r="E569" s="191"/>
      <c r="F569" s="192" t="s">
        <v>1635</v>
      </c>
      <c r="H569" s="193" t="n">
        <v>18</v>
      </c>
      <c r="L569" s="190"/>
      <c r="M569" s="194"/>
      <c r="N569" s="195"/>
      <c r="O569" s="195"/>
      <c r="P569" s="195"/>
      <c r="Q569" s="195"/>
      <c r="R569" s="195"/>
      <c r="S569" s="195"/>
      <c r="T569" s="196"/>
      <c r="AT569" s="191" t="s">
        <v>207</v>
      </c>
      <c r="AU569" s="191" t="s">
        <v>82</v>
      </c>
      <c r="AV569" s="189" t="s">
        <v>82</v>
      </c>
      <c r="AW569" s="189" t="s">
        <v>35</v>
      </c>
      <c r="AX569" s="189" t="s">
        <v>72</v>
      </c>
      <c r="AY569" s="191" t="s">
        <v>127</v>
      </c>
    </row>
    <row r="570" s="189" customFormat="true" ht="12" hidden="false" customHeight="false" outlineLevel="0" collapsed="false">
      <c r="B570" s="190"/>
      <c r="D570" s="176" t="s">
        <v>207</v>
      </c>
      <c r="E570" s="191"/>
      <c r="F570" s="192" t="s">
        <v>1636</v>
      </c>
      <c r="H570" s="193" t="n">
        <v>10.5</v>
      </c>
      <c r="L570" s="190"/>
      <c r="M570" s="194"/>
      <c r="N570" s="195"/>
      <c r="O570" s="195"/>
      <c r="P570" s="195"/>
      <c r="Q570" s="195"/>
      <c r="R570" s="195"/>
      <c r="S570" s="195"/>
      <c r="T570" s="196"/>
      <c r="AT570" s="191" t="s">
        <v>207</v>
      </c>
      <c r="AU570" s="191" t="s">
        <v>82</v>
      </c>
      <c r="AV570" s="189" t="s">
        <v>82</v>
      </c>
      <c r="AW570" s="189" t="s">
        <v>35</v>
      </c>
      <c r="AX570" s="189" t="s">
        <v>72</v>
      </c>
      <c r="AY570" s="191" t="s">
        <v>127</v>
      </c>
    </row>
    <row r="571" s="182" customFormat="true" ht="12" hidden="false" customHeight="false" outlineLevel="0" collapsed="false">
      <c r="B571" s="183"/>
      <c r="D571" s="176" t="s">
        <v>207</v>
      </c>
      <c r="E571" s="184"/>
      <c r="F571" s="185" t="s">
        <v>1378</v>
      </c>
      <c r="H571" s="184"/>
      <c r="L571" s="183"/>
      <c r="M571" s="186"/>
      <c r="N571" s="187"/>
      <c r="O571" s="187"/>
      <c r="P571" s="187"/>
      <c r="Q571" s="187"/>
      <c r="R571" s="187"/>
      <c r="S571" s="187"/>
      <c r="T571" s="188"/>
      <c r="AT571" s="184" t="s">
        <v>207</v>
      </c>
      <c r="AU571" s="184" t="s">
        <v>82</v>
      </c>
      <c r="AV571" s="182" t="s">
        <v>80</v>
      </c>
      <c r="AW571" s="182" t="s">
        <v>35</v>
      </c>
      <c r="AX571" s="182" t="s">
        <v>72</v>
      </c>
      <c r="AY571" s="184" t="s">
        <v>127</v>
      </c>
    </row>
    <row r="572" s="189" customFormat="true" ht="12" hidden="false" customHeight="false" outlineLevel="0" collapsed="false">
      <c r="B572" s="190"/>
      <c r="D572" s="176" t="s">
        <v>207</v>
      </c>
      <c r="E572" s="191"/>
      <c r="F572" s="192" t="s">
        <v>1637</v>
      </c>
      <c r="H572" s="193" t="n">
        <v>15.5</v>
      </c>
      <c r="L572" s="190"/>
      <c r="M572" s="194"/>
      <c r="N572" s="195"/>
      <c r="O572" s="195"/>
      <c r="P572" s="195"/>
      <c r="Q572" s="195"/>
      <c r="R572" s="195"/>
      <c r="S572" s="195"/>
      <c r="T572" s="196"/>
      <c r="AT572" s="191" t="s">
        <v>207</v>
      </c>
      <c r="AU572" s="191" t="s">
        <v>82</v>
      </c>
      <c r="AV572" s="189" t="s">
        <v>82</v>
      </c>
      <c r="AW572" s="189" t="s">
        <v>35</v>
      </c>
      <c r="AX572" s="189" t="s">
        <v>72</v>
      </c>
      <c r="AY572" s="191" t="s">
        <v>127</v>
      </c>
    </row>
    <row r="573" s="189" customFormat="true" ht="12" hidden="false" customHeight="false" outlineLevel="0" collapsed="false">
      <c r="B573" s="190"/>
      <c r="D573" s="176" t="s">
        <v>207</v>
      </c>
      <c r="E573" s="191"/>
      <c r="F573" s="192" t="s">
        <v>1638</v>
      </c>
      <c r="H573" s="193" t="n">
        <v>7</v>
      </c>
      <c r="L573" s="190"/>
      <c r="M573" s="194"/>
      <c r="N573" s="195"/>
      <c r="O573" s="195"/>
      <c r="P573" s="195"/>
      <c r="Q573" s="195"/>
      <c r="R573" s="195"/>
      <c r="S573" s="195"/>
      <c r="T573" s="196"/>
      <c r="AT573" s="191" t="s">
        <v>207</v>
      </c>
      <c r="AU573" s="191" t="s">
        <v>82</v>
      </c>
      <c r="AV573" s="189" t="s">
        <v>82</v>
      </c>
      <c r="AW573" s="189" t="s">
        <v>35</v>
      </c>
      <c r="AX573" s="189" t="s">
        <v>72</v>
      </c>
      <c r="AY573" s="191" t="s">
        <v>127</v>
      </c>
    </row>
    <row r="574" s="197" customFormat="true" ht="12" hidden="false" customHeight="false" outlineLevel="0" collapsed="false">
      <c r="B574" s="198"/>
      <c r="D574" s="176" t="s">
        <v>207</v>
      </c>
      <c r="E574" s="199"/>
      <c r="F574" s="200" t="s">
        <v>227</v>
      </c>
      <c r="H574" s="201" t="n">
        <v>61</v>
      </c>
      <c r="L574" s="198"/>
      <c r="M574" s="202"/>
      <c r="N574" s="203"/>
      <c r="O574" s="203"/>
      <c r="P574" s="203"/>
      <c r="Q574" s="203"/>
      <c r="R574" s="203"/>
      <c r="S574" s="203"/>
      <c r="T574" s="204"/>
      <c r="AT574" s="199" t="s">
        <v>207</v>
      </c>
      <c r="AU574" s="199" t="s">
        <v>82</v>
      </c>
      <c r="AV574" s="197" t="s">
        <v>146</v>
      </c>
      <c r="AW574" s="197" t="s">
        <v>35</v>
      </c>
      <c r="AX574" s="197" t="s">
        <v>80</v>
      </c>
      <c r="AY574" s="199" t="s">
        <v>127</v>
      </c>
    </row>
    <row r="575" s="26" customFormat="true" ht="16.5" hidden="false" customHeight="true" outlineLevel="0" collapsed="false">
      <c r="B575" s="164"/>
      <c r="C575" s="165" t="s">
        <v>789</v>
      </c>
      <c r="D575" s="165" t="s">
        <v>130</v>
      </c>
      <c r="E575" s="166" t="s">
        <v>816</v>
      </c>
      <c r="F575" s="167" t="s">
        <v>817</v>
      </c>
      <c r="G575" s="168" t="s">
        <v>279</v>
      </c>
      <c r="H575" s="169" t="n">
        <v>71.5</v>
      </c>
      <c r="I575" s="170"/>
      <c r="J575" s="170" t="n">
        <f aca="false">ROUND(I575*H575,2)</f>
        <v>0</v>
      </c>
      <c r="K575" s="167" t="s">
        <v>134</v>
      </c>
      <c r="L575" s="27"/>
      <c r="M575" s="171"/>
      <c r="N575" s="172" t="s">
        <v>43</v>
      </c>
      <c r="O575" s="173" t="n">
        <v>0.192</v>
      </c>
      <c r="P575" s="173" t="n">
        <f aca="false">O575*H575</f>
        <v>13.728</v>
      </c>
      <c r="Q575" s="173" t="n">
        <v>0.00116</v>
      </c>
      <c r="R575" s="173" t="n">
        <f aca="false">Q575*H575</f>
        <v>0.08294</v>
      </c>
      <c r="S575" s="173" t="n">
        <v>0</v>
      </c>
      <c r="T575" s="174" t="n">
        <f aca="false">S575*H575</f>
        <v>0</v>
      </c>
      <c r="AR575" s="10" t="s">
        <v>282</v>
      </c>
      <c r="AT575" s="10" t="s">
        <v>130</v>
      </c>
      <c r="AU575" s="10" t="s">
        <v>82</v>
      </c>
      <c r="AY575" s="10" t="s">
        <v>127</v>
      </c>
      <c r="BE575" s="175" t="n">
        <f aca="false">IF(N575="základní",J575,0)</f>
        <v>0</v>
      </c>
      <c r="BF575" s="175" t="n">
        <f aca="false">IF(N575="snížená",J575,0)</f>
        <v>0</v>
      </c>
      <c r="BG575" s="175" t="n">
        <f aca="false">IF(N575="zákl. přenesená",J575,0)</f>
        <v>0</v>
      </c>
      <c r="BH575" s="175" t="n">
        <f aca="false">IF(N575="sníž. přenesená",J575,0)</f>
        <v>0</v>
      </c>
      <c r="BI575" s="175" t="n">
        <f aca="false">IF(N575="nulová",J575,0)</f>
        <v>0</v>
      </c>
      <c r="BJ575" s="10" t="s">
        <v>80</v>
      </c>
      <c r="BK575" s="175" t="n">
        <f aca="false">ROUND(I575*H575,2)</f>
        <v>0</v>
      </c>
      <c r="BL575" s="10" t="s">
        <v>282</v>
      </c>
      <c r="BM575" s="10" t="s">
        <v>1647</v>
      </c>
    </row>
    <row r="576" s="182" customFormat="true" ht="12" hidden="false" customHeight="false" outlineLevel="0" collapsed="false">
      <c r="B576" s="183"/>
      <c r="D576" s="176" t="s">
        <v>207</v>
      </c>
      <c r="E576" s="184"/>
      <c r="F576" s="185" t="s">
        <v>1376</v>
      </c>
      <c r="H576" s="184"/>
      <c r="L576" s="183"/>
      <c r="M576" s="186"/>
      <c r="N576" s="187"/>
      <c r="O576" s="187"/>
      <c r="P576" s="187"/>
      <c r="Q576" s="187"/>
      <c r="R576" s="187"/>
      <c r="S576" s="187"/>
      <c r="T576" s="188"/>
      <c r="AT576" s="184" t="s">
        <v>207</v>
      </c>
      <c r="AU576" s="184" t="s">
        <v>82</v>
      </c>
      <c r="AV576" s="182" t="s">
        <v>80</v>
      </c>
      <c r="AW576" s="182" t="s">
        <v>35</v>
      </c>
      <c r="AX576" s="182" t="s">
        <v>72</v>
      </c>
      <c r="AY576" s="184" t="s">
        <v>127</v>
      </c>
    </row>
    <row r="577" s="189" customFormat="true" ht="12" hidden="false" customHeight="false" outlineLevel="0" collapsed="false">
      <c r="B577" s="190"/>
      <c r="D577" s="176" t="s">
        <v>207</v>
      </c>
      <c r="E577" s="191"/>
      <c r="F577" s="192" t="s">
        <v>1648</v>
      </c>
      <c r="H577" s="193" t="n">
        <v>10.5</v>
      </c>
      <c r="L577" s="190"/>
      <c r="M577" s="194"/>
      <c r="N577" s="195"/>
      <c r="O577" s="195"/>
      <c r="P577" s="195"/>
      <c r="Q577" s="195"/>
      <c r="R577" s="195"/>
      <c r="S577" s="195"/>
      <c r="T577" s="196"/>
      <c r="AT577" s="191" t="s">
        <v>207</v>
      </c>
      <c r="AU577" s="191" t="s">
        <v>82</v>
      </c>
      <c r="AV577" s="189" t="s">
        <v>82</v>
      </c>
      <c r="AW577" s="189" t="s">
        <v>35</v>
      </c>
      <c r="AX577" s="189" t="s">
        <v>72</v>
      </c>
      <c r="AY577" s="191" t="s">
        <v>127</v>
      </c>
    </row>
    <row r="578" s="189" customFormat="true" ht="12" hidden="false" customHeight="false" outlineLevel="0" collapsed="false">
      <c r="B578" s="190"/>
      <c r="D578" s="176" t="s">
        <v>207</v>
      </c>
      <c r="E578" s="191"/>
      <c r="F578" s="192" t="s">
        <v>1649</v>
      </c>
      <c r="H578" s="193" t="n">
        <v>9</v>
      </c>
      <c r="L578" s="190"/>
      <c r="M578" s="194"/>
      <c r="N578" s="195"/>
      <c r="O578" s="195"/>
      <c r="P578" s="195"/>
      <c r="Q578" s="195"/>
      <c r="R578" s="195"/>
      <c r="S578" s="195"/>
      <c r="T578" s="196"/>
      <c r="AT578" s="191" t="s">
        <v>207</v>
      </c>
      <c r="AU578" s="191" t="s">
        <v>82</v>
      </c>
      <c r="AV578" s="189" t="s">
        <v>82</v>
      </c>
      <c r="AW578" s="189" t="s">
        <v>35</v>
      </c>
      <c r="AX578" s="189" t="s">
        <v>72</v>
      </c>
      <c r="AY578" s="191" t="s">
        <v>127</v>
      </c>
    </row>
    <row r="579" s="189" customFormat="true" ht="12" hidden="false" customHeight="false" outlineLevel="0" collapsed="false">
      <c r="B579" s="190"/>
      <c r="D579" s="176" t="s">
        <v>207</v>
      </c>
      <c r="E579" s="191"/>
      <c r="F579" s="192" t="s">
        <v>1650</v>
      </c>
      <c r="H579" s="193" t="n">
        <v>18.5</v>
      </c>
      <c r="L579" s="190"/>
      <c r="M579" s="194"/>
      <c r="N579" s="195"/>
      <c r="O579" s="195"/>
      <c r="P579" s="195"/>
      <c r="Q579" s="195"/>
      <c r="R579" s="195"/>
      <c r="S579" s="195"/>
      <c r="T579" s="196"/>
      <c r="AT579" s="191" t="s">
        <v>207</v>
      </c>
      <c r="AU579" s="191" t="s">
        <v>82</v>
      </c>
      <c r="AV579" s="189" t="s">
        <v>82</v>
      </c>
      <c r="AW579" s="189" t="s">
        <v>35</v>
      </c>
      <c r="AX579" s="189" t="s">
        <v>72</v>
      </c>
      <c r="AY579" s="191" t="s">
        <v>127</v>
      </c>
    </row>
    <row r="580" s="189" customFormat="true" ht="12" hidden="false" customHeight="false" outlineLevel="0" collapsed="false">
      <c r="B580" s="190"/>
      <c r="D580" s="176" t="s">
        <v>207</v>
      </c>
      <c r="E580" s="191"/>
      <c r="F580" s="192" t="s">
        <v>1651</v>
      </c>
      <c r="H580" s="193" t="n">
        <v>10.5</v>
      </c>
      <c r="L580" s="190"/>
      <c r="M580" s="194"/>
      <c r="N580" s="195"/>
      <c r="O580" s="195"/>
      <c r="P580" s="195"/>
      <c r="Q580" s="195"/>
      <c r="R580" s="195"/>
      <c r="S580" s="195"/>
      <c r="T580" s="196"/>
      <c r="AT580" s="191" t="s">
        <v>207</v>
      </c>
      <c r="AU580" s="191" t="s">
        <v>82</v>
      </c>
      <c r="AV580" s="189" t="s">
        <v>82</v>
      </c>
      <c r="AW580" s="189" t="s">
        <v>35</v>
      </c>
      <c r="AX580" s="189" t="s">
        <v>72</v>
      </c>
      <c r="AY580" s="191" t="s">
        <v>127</v>
      </c>
    </row>
    <row r="581" s="182" customFormat="true" ht="12" hidden="false" customHeight="false" outlineLevel="0" collapsed="false">
      <c r="B581" s="183"/>
      <c r="D581" s="176" t="s">
        <v>207</v>
      </c>
      <c r="E581" s="184"/>
      <c r="F581" s="185" t="s">
        <v>1378</v>
      </c>
      <c r="H581" s="184"/>
      <c r="L581" s="183"/>
      <c r="M581" s="186"/>
      <c r="N581" s="187"/>
      <c r="O581" s="187"/>
      <c r="P581" s="187"/>
      <c r="Q581" s="187"/>
      <c r="R581" s="187"/>
      <c r="S581" s="187"/>
      <c r="T581" s="188"/>
      <c r="AT581" s="184" t="s">
        <v>207</v>
      </c>
      <c r="AU581" s="184" t="s">
        <v>82</v>
      </c>
      <c r="AV581" s="182" t="s">
        <v>80</v>
      </c>
      <c r="AW581" s="182" t="s">
        <v>35</v>
      </c>
      <c r="AX581" s="182" t="s">
        <v>72</v>
      </c>
      <c r="AY581" s="184" t="s">
        <v>127</v>
      </c>
    </row>
    <row r="582" s="189" customFormat="true" ht="12" hidden="false" customHeight="false" outlineLevel="0" collapsed="false">
      <c r="B582" s="190"/>
      <c r="D582" s="176" t="s">
        <v>207</v>
      </c>
      <c r="E582" s="191"/>
      <c r="F582" s="192" t="s">
        <v>1652</v>
      </c>
      <c r="H582" s="193" t="n">
        <v>16</v>
      </c>
      <c r="L582" s="190"/>
      <c r="M582" s="194"/>
      <c r="N582" s="195"/>
      <c r="O582" s="195"/>
      <c r="P582" s="195"/>
      <c r="Q582" s="195"/>
      <c r="R582" s="195"/>
      <c r="S582" s="195"/>
      <c r="T582" s="196"/>
      <c r="AT582" s="191" t="s">
        <v>207</v>
      </c>
      <c r="AU582" s="191" t="s">
        <v>82</v>
      </c>
      <c r="AV582" s="189" t="s">
        <v>82</v>
      </c>
      <c r="AW582" s="189" t="s">
        <v>35</v>
      </c>
      <c r="AX582" s="189" t="s">
        <v>72</v>
      </c>
      <c r="AY582" s="191" t="s">
        <v>127</v>
      </c>
    </row>
    <row r="583" s="189" customFormat="true" ht="12" hidden="false" customHeight="false" outlineLevel="0" collapsed="false">
      <c r="B583" s="190"/>
      <c r="D583" s="176" t="s">
        <v>207</v>
      </c>
      <c r="E583" s="191"/>
      <c r="F583" s="192" t="s">
        <v>1653</v>
      </c>
      <c r="H583" s="193" t="n">
        <v>7</v>
      </c>
      <c r="L583" s="190"/>
      <c r="M583" s="194"/>
      <c r="N583" s="195"/>
      <c r="O583" s="195"/>
      <c r="P583" s="195"/>
      <c r="Q583" s="195"/>
      <c r="R583" s="195"/>
      <c r="S583" s="195"/>
      <c r="T583" s="196"/>
      <c r="AT583" s="191" t="s">
        <v>207</v>
      </c>
      <c r="AU583" s="191" t="s">
        <v>82</v>
      </c>
      <c r="AV583" s="189" t="s">
        <v>82</v>
      </c>
      <c r="AW583" s="189" t="s">
        <v>35</v>
      </c>
      <c r="AX583" s="189" t="s">
        <v>72</v>
      </c>
      <c r="AY583" s="191" t="s">
        <v>127</v>
      </c>
    </row>
    <row r="584" s="197" customFormat="true" ht="12" hidden="false" customHeight="false" outlineLevel="0" collapsed="false">
      <c r="B584" s="198"/>
      <c r="D584" s="176" t="s">
        <v>207</v>
      </c>
      <c r="E584" s="199"/>
      <c r="F584" s="200" t="s">
        <v>227</v>
      </c>
      <c r="H584" s="201" t="n">
        <v>71.5</v>
      </c>
      <c r="L584" s="198"/>
      <c r="M584" s="202"/>
      <c r="N584" s="203"/>
      <c r="O584" s="203"/>
      <c r="P584" s="203"/>
      <c r="Q584" s="203"/>
      <c r="R584" s="203"/>
      <c r="S584" s="203"/>
      <c r="T584" s="204"/>
      <c r="AT584" s="199" t="s">
        <v>207</v>
      </c>
      <c r="AU584" s="199" t="s">
        <v>82</v>
      </c>
      <c r="AV584" s="197" t="s">
        <v>146</v>
      </c>
      <c r="AW584" s="197" t="s">
        <v>35</v>
      </c>
      <c r="AX584" s="197" t="s">
        <v>80</v>
      </c>
      <c r="AY584" s="199" t="s">
        <v>127</v>
      </c>
    </row>
    <row r="585" s="26" customFormat="true" ht="16.5" hidden="false" customHeight="true" outlineLevel="0" collapsed="false">
      <c r="B585" s="164"/>
      <c r="C585" s="165" t="s">
        <v>797</v>
      </c>
      <c r="D585" s="165" t="s">
        <v>130</v>
      </c>
      <c r="E585" s="166" t="s">
        <v>1302</v>
      </c>
      <c r="F585" s="167" t="s">
        <v>1303</v>
      </c>
      <c r="G585" s="168" t="s">
        <v>240</v>
      </c>
      <c r="H585" s="169" t="n">
        <v>14</v>
      </c>
      <c r="I585" s="170"/>
      <c r="J585" s="170" t="n">
        <f aca="false">ROUND(I585*H585,2)</f>
        <v>0</v>
      </c>
      <c r="K585" s="167" t="s">
        <v>134</v>
      </c>
      <c r="L585" s="27"/>
      <c r="M585" s="171"/>
      <c r="N585" s="172" t="s">
        <v>43</v>
      </c>
      <c r="O585" s="173" t="n">
        <v>0.154</v>
      </c>
      <c r="P585" s="173" t="n">
        <f aca="false">O585*H585</f>
        <v>2.156</v>
      </c>
      <c r="Q585" s="173" t="n">
        <v>0</v>
      </c>
      <c r="R585" s="173" t="n">
        <f aca="false">Q585*H585</f>
        <v>0</v>
      </c>
      <c r="S585" s="173" t="n">
        <v>0</v>
      </c>
      <c r="T585" s="174" t="n">
        <f aca="false">S585*H585</f>
        <v>0</v>
      </c>
      <c r="AR585" s="10" t="s">
        <v>282</v>
      </c>
      <c r="AT585" s="10" t="s">
        <v>130</v>
      </c>
      <c r="AU585" s="10" t="s">
        <v>82</v>
      </c>
      <c r="AY585" s="10" t="s">
        <v>127</v>
      </c>
      <c r="BE585" s="175" t="n">
        <f aca="false">IF(N585="základní",J585,0)</f>
        <v>0</v>
      </c>
      <c r="BF585" s="175" t="n">
        <f aca="false">IF(N585="snížená",J585,0)</f>
        <v>0</v>
      </c>
      <c r="BG585" s="175" t="n">
        <f aca="false">IF(N585="zákl. přenesená",J585,0)</f>
        <v>0</v>
      </c>
      <c r="BH585" s="175" t="n">
        <f aca="false">IF(N585="sníž. přenesená",J585,0)</f>
        <v>0</v>
      </c>
      <c r="BI585" s="175" t="n">
        <f aca="false">IF(N585="nulová",J585,0)</f>
        <v>0</v>
      </c>
      <c r="BJ585" s="10" t="s">
        <v>80</v>
      </c>
      <c r="BK585" s="175" t="n">
        <f aca="false">ROUND(I585*H585,2)</f>
        <v>0</v>
      </c>
      <c r="BL585" s="10" t="s">
        <v>282</v>
      </c>
      <c r="BM585" s="10" t="s">
        <v>1654</v>
      </c>
    </row>
    <row r="586" s="182" customFormat="true" ht="12" hidden="false" customHeight="false" outlineLevel="0" collapsed="false">
      <c r="B586" s="183"/>
      <c r="D586" s="176" t="s">
        <v>207</v>
      </c>
      <c r="E586" s="184"/>
      <c r="F586" s="185" t="s">
        <v>1376</v>
      </c>
      <c r="H586" s="184"/>
      <c r="L586" s="183"/>
      <c r="M586" s="186"/>
      <c r="N586" s="187"/>
      <c r="O586" s="187"/>
      <c r="P586" s="187"/>
      <c r="Q586" s="187"/>
      <c r="R586" s="187"/>
      <c r="S586" s="187"/>
      <c r="T586" s="188"/>
      <c r="AT586" s="184" t="s">
        <v>207</v>
      </c>
      <c r="AU586" s="184" t="s">
        <v>82</v>
      </c>
      <c r="AV586" s="182" t="s">
        <v>80</v>
      </c>
      <c r="AW586" s="182" t="s">
        <v>35</v>
      </c>
      <c r="AX586" s="182" t="s">
        <v>72</v>
      </c>
      <c r="AY586" s="184" t="s">
        <v>127</v>
      </c>
    </row>
    <row r="587" s="189" customFormat="true" ht="12" hidden="false" customHeight="false" outlineLevel="0" collapsed="false">
      <c r="B587" s="190"/>
      <c r="D587" s="176" t="s">
        <v>207</v>
      </c>
      <c r="E587" s="191"/>
      <c r="F587" s="192" t="s">
        <v>1655</v>
      </c>
      <c r="H587" s="193" t="n">
        <v>2</v>
      </c>
      <c r="L587" s="190"/>
      <c r="M587" s="194"/>
      <c r="N587" s="195"/>
      <c r="O587" s="195"/>
      <c r="P587" s="195"/>
      <c r="Q587" s="195"/>
      <c r="R587" s="195"/>
      <c r="S587" s="195"/>
      <c r="T587" s="196"/>
      <c r="AT587" s="191" t="s">
        <v>207</v>
      </c>
      <c r="AU587" s="191" t="s">
        <v>82</v>
      </c>
      <c r="AV587" s="189" t="s">
        <v>82</v>
      </c>
      <c r="AW587" s="189" t="s">
        <v>35</v>
      </c>
      <c r="AX587" s="189" t="s">
        <v>72</v>
      </c>
      <c r="AY587" s="191" t="s">
        <v>127</v>
      </c>
    </row>
    <row r="588" s="189" customFormat="true" ht="12" hidden="false" customHeight="false" outlineLevel="0" collapsed="false">
      <c r="B588" s="190"/>
      <c r="D588" s="176" t="s">
        <v>207</v>
      </c>
      <c r="E588" s="191"/>
      <c r="F588" s="192" t="s">
        <v>1656</v>
      </c>
      <c r="H588" s="193" t="n">
        <v>4</v>
      </c>
      <c r="L588" s="190"/>
      <c r="M588" s="194"/>
      <c r="N588" s="195"/>
      <c r="O588" s="195"/>
      <c r="P588" s="195"/>
      <c r="Q588" s="195"/>
      <c r="R588" s="195"/>
      <c r="S588" s="195"/>
      <c r="T588" s="196"/>
      <c r="AT588" s="191" t="s">
        <v>207</v>
      </c>
      <c r="AU588" s="191" t="s">
        <v>82</v>
      </c>
      <c r="AV588" s="189" t="s">
        <v>82</v>
      </c>
      <c r="AW588" s="189" t="s">
        <v>35</v>
      </c>
      <c r="AX588" s="189" t="s">
        <v>72</v>
      </c>
      <c r="AY588" s="191" t="s">
        <v>127</v>
      </c>
    </row>
    <row r="589" s="189" customFormat="true" ht="12" hidden="false" customHeight="false" outlineLevel="0" collapsed="false">
      <c r="B589" s="190"/>
      <c r="D589" s="176" t="s">
        <v>207</v>
      </c>
      <c r="E589" s="191"/>
      <c r="F589" s="192" t="s">
        <v>1657</v>
      </c>
      <c r="H589" s="193" t="n">
        <v>2</v>
      </c>
      <c r="L589" s="190"/>
      <c r="M589" s="194"/>
      <c r="N589" s="195"/>
      <c r="O589" s="195"/>
      <c r="P589" s="195"/>
      <c r="Q589" s="195"/>
      <c r="R589" s="195"/>
      <c r="S589" s="195"/>
      <c r="T589" s="196"/>
      <c r="AT589" s="191" t="s">
        <v>207</v>
      </c>
      <c r="AU589" s="191" t="s">
        <v>82</v>
      </c>
      <c r="AV589" s="189" t="s">
        <v>82</v>
      </c>
      <c r="AW589" s="189" t="s">
        <v>35</v>
      </c>
      <c r="AX589" s="189" t="s">
        <v>72</v>
      </c>
      <c r="AY589" s="191" t="s">
        <v>127</v>
      </c>
    </row>
    <row r="590" s="182" customFormat="true" ht="12" hidden="false" customHeight="false" outlineLevel="0" collapsed="false">
      <c r="B590" s="183"/>
      <c r="D590" s="176" t="s">
        <v>207</v>
      </c>
      <c r="E590" s="184"/>
      <c r="F590" s="185" t="s">
        <v>1378</v>
      </c>
      <c r="H590" s="184"/>
      <c r="L590" s="183"/>
      <c r="M590" s="186"/>
      <c r="N590" s="187"/>
      <c r="O590" s="187"/>
      <c r="P590" s="187"/>
      <c r="Q590" s="187"/>
      <c r="R590" s="187"/>
      <c r="S590" s="187"/>
      <c r="T590" s="188"/>
      <c r="AT590" s="184" t="s">
        <v>207</v>
      </c>
      <c r="AU590" s="184" t="s">
        <v>82</v>
      </c>
      <c r="AV590" s="182" t="s">
        <v>80</v>
      </c>
      <c r="AW590" s="182" t="s">
        <v>35</v>
      </c>
      <c r="AX590" s="182" t="s">
        <v>72</v>
      </c>
      <c r="AY590" s="184" t="s">
        <v>127</v>
      </c>
    </row>
    <row r="591" s="189" customFormat="true" ht="12" hidden="false" customHeight="false" outlineLevel="0" collapsed="false">
      <c r="B591" s="190"/>
      <c r="D591" s="176" t="s">
        <v>207</v>
      </c>
      <c r="E591" s="191"/>
      <c r="F591" s="192" t="s">
        <v>1658</v>
      </c>
      <c r="H591" s="193" t="n">
        <v>2</v>
      </c>
      <c r="L591" s="190"/>
      <c r="M591" s="194"/>
      <c r="N591" s="195"/>
      <c r="O591" s="195"/>
      <c r="P591" s="195"/>
      <c r="Q591" s="195"/>
      <c r="R591" s="195"/>
      <c r="S591" s="195"/>
      <c r="T591" s="196"/>
      <c r="AT591" s="191" t="s">
        <v>207</v>
      </c>
      <c r="AU591" s="191" t="s">
        <v>82</v>
      </c>
      <c r="AV591" s="189" t="s">
        <v>82</v>
      </c>
      <c r="AW591" s="189" t="s">
        <v>35</v>
      </c>
      <c r="AX591" s="189" t="s">
        <v>72</v>
      </c>
      <c r="AY591" s="191" t="s">
        <v>127</v>
      </c>
    </row>
    <row r="592" s="189" customFormat="true" ht="12" hidden="false" customHeight="false" outlineLevel="0" collapsed="false">
      <c r="B592" s="190"/>
      <c r="D592" s="176" t="s">
        <v>207</v>
      </c>
      <c r="E592" s="191"/>
      <c r="F592" s="192" t="s">
        <v>1659</v>
      </c>
      <c r="H592" s="193" t="n">
        <v>4</v>
      </c>
      <c r="L592" s="190"/>
      <c r="M592" s="194"/>
      <c r="N592" s="195"/>
      <c r="O592" s="195"/>
      <c r="P592" s="195"/>
      <c r="Q592" s="195"/>
      <c r="R592" s="195"/>
      <c r="S592" s="195"/>
      <c r="T592" s="196"/>
      <c r="AT592" s="191" t="s">
        <v>207</v>
      </c>
      <c r="AU592" s="191" t="s">
        <v>82</v>
      </c>
      <c r="AV592" s="189" t="s">
        <v>82</v>
      </c>
      <c r="AW592" s="189" t="s">
        <v>35</v>
      </c>
      <c r="AX592" s="189" t="s">
        <v>72</v>
      </c>
      <c r="AY592" s="191" t="s">
        <v>127</v>
      </c>
    </row>
    <row r="593" s="197" customFormat="true" ht="12" hidden="false" customHeight="false" outlineLevel="0" collapsed="false">
      <c r="B593" s="198"/>
      <c r="D593" s="176" t="s">
        <v>207</v>
      </c>
      <c r="E593" s="199"/>
      <c r="F593" s="200" t="s">
        <v>227</v>
      </c>
      <c r="H593" s="201" t="n">
        <v>14</v>
      </c>
      <c r="L593" s="198"/>
      <c r="M593" s="202"/>
      <c r="N593" s="203"/>
      <c r="O593" s="203"/>
      <c r="P593" s="203"/>
      <c r="Q593" s="203"/>
      <c r="R593" s="203"/>
      <c r="S593" s="203"/>
      <c r="T593" s="204"/>
      <c r="AT593" s="199" t="s">
        <v>207</v>
      </c>
      <c r="AU593" s="199" t="s">
        <v>82</v>
      </c>
      <c r="AV593" s="197" t="s">
        <v>146</v>
      </c>
      <c r="AW593" s="197" t="s">
        <v>35</v>
      </c>
      <c r="AX593" s="197" t="s">
        <v>80</v>
      </c>
      <c r="AY593" s="199" t="s">
        <v>127</v>
      </c>
    </row>
    <row r="594" s="26" customFormat="true" ht="25.5" hidden="false" customHeight="true" outlineLevel="0" collapsed="false">
      <c r="B594" s="164"/>
      <c r="C594" s="165" t="s">
        <v>803</v>
      </c>
      <c r="D594" s="165" t="s">
        <v>130</v>
      </c>
      <c r="E594" s="166" t="s">
        <v>1307</v>
      </c>
      <c r="F594" s="167" t="s">
        <v>1308</v>
      </c>
      <c r="G594" s="168" t="s">
        <v>279</v>
      </c>
      <c r="H594" s="169" t="n">
        <v>5</v>
      </c>
      <c r="I594" s="170"/>
      <c r="J594" s="170" t="n">
        <f aca="false">ROUND(I594*H594,2)</f>
        <v>0</v>
      </c>
      <c r="K594" s="167" t="s">
        <v>134</v>
      </c>
      <c r="L594" s="27"/>
      <c r="M594" s="171"/>
      <c r="N594" s="172" t="s">
        <v>43</v>
      </c>
      <c r="O594" s="173" t="n">
        <v>0.351</v>
      </c>
      <c r="P594" s="173" t="n">
        <f aca="false">O594*H594</f>
        <v>1.755</v>
      </c>
      <c r="Q594" s="173" t="n">
        <v>0.00369</v>
      </c>
      <c r="R594" s="173" t="n">
        <f aca="false">Q594*H594</f>
        <v>0.01845</v>
      </c>
      <c r="S594" s="173" t="n">
        <v>0</v>
      </c>
      <c r="T594" s="174" t="n">
        <f aca="false">S594*H594</f>
        <v>0</v>
      </c>
      <c r="AR594" s="10" t="s">
        <v>282</v>
      </c>
      <c r="AT594" s="10" t="s">
        <v>130</v>
      </c>
      <c r="AU594" s="10" t="s">
        <v>82</v>
      </c>
      <c r="AY594" s="10" t="s">
        <v>127</v>
      </c>
      <c r="BE594" s="175" t="n">
        <f aca="false">IF(N594="základní",J594,0)</f>
        <v>0</v>
      </c>
      <c r="BF594" s="175" t="n">
        <f aca="false">IF(N594="snížená",J594,0)</f>
        <v>0</v>
      </c>
      <c r="BG594" s="175" t="n">
        <f aca="false">IF(N594="zákl. přenesená",J594,0)</f>
        <v>0</v>
      </c>
      <c r="BH594" s="175" t="n">
        <f aca="false">IF(N594="sníž. přenesená",J594,0)</f>
        <v>0</v>
      </c>
      <c r="BI594" s="175" t="n">
        <f aca="false">IF(N594="nulová",J594,0)</f>
        <v>0</v>
      </c>
      <c r="BJ594" s="10" t="s">
        <v>80</v>
      </c>
      <c r="BK594" s="175" t="n">
        <f aca="false">ROUND(I594*H594,2)</f>
        <v>0</v>
      </c>
      <c r="BL594" s="10" t="s">
        <v>282</v>
      </c>
      <c r="BM594" s="10" t="s">
        <v>1660</v>
      </c>
    </row>
    <row r="595" s="182" customFormat="true" ht="12" hidden="false" customHeight="false" outlineLevel="0" collapsed="false">
      <c r="B595" s="183"/>
      <c r="D595" s="176" t="s">
        <v>207</v>
      </c>
      <c r="E595" s="184"/>
      <c r="F595" s="185" t="s">
        <v>1376</v>
      </c>
      <c r="H595" s="184"/>
      <c r="L595" s="183"/>
      <c r="M595" s="186"/>
      <c r="N595" s="187"/>
      <c r="O595" s="187"/>
      <c r="P595" s="187"/>
      <c r="Q595" s="187"/>
      <c r="R595" s="187"/>
      <c r="S595" s="187"/>
      <c r="T595" s="188"/>
      <c r="AT595" s="184" t="s">
        <v>207</v>
      </c>
      <c r="AU595" s="184" t="s">
        <v>82</v>
      </c>
      <c r="AV595" s="182" t="s">
        <v>80</v>
      </c>
      <c r="AW595" s="182" t="s">
        <v>35</v>
      </c>
      <c r="AX595" s="182" t="s">
        <v>72</v>
      </c>
      <c r="AY595" s="184" t="s">
        <v>127</v>
      </c>
    </row>
    <row r="596" s="189" customFormat="true" ht="12" hidden="false" customHeight="false" outlineLevel="0" collapsed="false">
      <c r="B596" s="190"/>
      <c r="D596" s="176" t="s">
        <v>207</v>
      </c>
      <c r="E596" s="191"/>
      <c r="F596" s="192" t="s">
        <v>1661</v>
      </c>
      <c r="H596" s="193" t="n">
        <v>3</v>
      </c>
      <c r="L596" s="190"/>
      <c r="M596" s="194"/>
      <c r="N596" s="195"/>
      <c r="O596" s="195"/>
      <c r="P596" s="195"/>
      <c r="Q596" s="195"/>
      <c r="R596" s="195"/>
      <c r="S596" s="195"/>
      <c r="T596" s="196"/>
      <c r="AT596" s="191" t="s">
        <v>207</v>
      </c>
      <c r="AU596" s="191" t="s">
        <v>82</v>
      </c>
      <c r="AV596" s="189" t="s">
        <v>82</v>
      </c>
      <c r="AW596" s="189" t="s">
        <v>35</v>
      </c>
      <c r="AX596" s="189" t="s">
        <v>72</v>
      </c>
      <c r="AY596" s="191" t="s">
        <v>127</v>
      </c>
    </row>
    <row r="597" s="189" customFormat="true" ht="12" hidden="false" customHeight="false" outlineLevel="0" collapsed="false">
      <c r="B597" s="190"/>
      <c r="D597" s="176" t="s">
        <v>207</v>
      </c>
      <c r="E597" s="191"/>
      <c r="F597" s="192" t="s">
        <v>1662</v>
      </c>
      <c r="H597" s="193" t="n">
        <v>0.5</v>
      </c>
      <c r="L597" s="190"/>
      <c r="M597" s="194"/>
      <c r="N597" s="195"/>
      <c r="O597" s="195"/>
      <c r="P597" s="195"/>
      <c r="Q597" s="195"/>
      <c r="R597" s="195"/>
      <c r="S597" s="195"/>
      <c r="T597" s="196"/>
      <c r="AT597" s="191" t="s">
        <v>207</v>
      </c>
      <c r="AU597" s="191" t="s">
        <v>82</v>
      </c>
      <c r="AV597" s="189" t="s">
        <v>82</v>
      </c>
      <c r="AW597" s="189" t="s">
        <v>35</v>
      </c>
      <c r="AX597" s="189" t="s">
        <v>72</v>
      </c>
      <c r="AY597" s="191" t="s">
        <v>127</v>
      </c>
    </row>
    <row r="598" s="182" customFormat="true" ht="12" hidden="false" customHeight="false" outlineLevel="0" collapsed="false">
      <c r="B598" s="183"/>
      <c r="D598" s="176" t="s">
        <v>207</v>
      </c>
      <c r="E598" s="184"/>
      <c r="F598" s="185" t="s">
        <v>1378</v>
      </c>
      <c r="H598" s="184"/>
      <c r="L598" s="183"/>
      <c r="M598" s="186"/>
      <c r="N598" s="187"/>
      <c r="O598" s="187"/>
      <c r="P598" s="187"/>
      <c r="Q598" s="187"/>
      <c r="R598" s="187"/>
      <c r="S598" s="187"/>
      <c r="T598" s="188"/>
      <c r="AT598" s="184" t="s">
        <v>207</v>
      </c>
      <c r="AU598" s="184" t="s">
        <v>82</v>
      </c>
      <c r="AV598" s="182" t="s">
        <v>80</v>
      </c>
      <c r="AW598" s="182" t="s">
        <v>35</v>
      </c>
      <c r="AX598" s="182" t="s">
        <v>72</v>
      </c>
      <c r="AY598" s="184" t="s">
        <v>127</v>
      </c>
    </row>
    <row r="599" s="189" customFormat="true" ht="12" hidden="false" customHeight="false" outlineLevel="0" collapsed="false">
      <c r="B599" s="190"/>
      <c r="D599" s="176" t="s">
        <v>207</v>
      </c>
      <c r="E599" s="191"/>
      <c r="F599" s="192" t="s">
        <v>1663</v>
      </c>
      <c r="H599" s="193" t="n">
        <v>1.5</v>
      </c>
      <c r="L599" s="190"/>
      <c r="M599" s="194"/>
      <c r="N599" s="195"/>
      <c r="O599" s="195"/>
      <c r="P599" s="195"/>
      <c r="Q599" s="195"/>
      <c r="R599" s="195"/>
      <c r="S599" s="195"/>
      <c r="T599" s="196"/>
      <c r="AT599" s="191" t="s">
        <v>207</v>
      </c>
      <c r="AU599" s="191" t="s">
        <v>82</v>
      </c>
      <c r="AV599" s="189" t="s">
        <v>82</v>
      </c>
      <c r="AW599" s="189" t="s">
        <v>35</v>
      </c>
      <c r="AX599" s="189" t="s">
        <v>72</v>
      </c>
      <c r="AY599" s="191" t="s">
        <v>127</v>
      </c>
    </row>
    <row r="600" s="197" customFormat="true" ht="12" hidden="false" customHeight="false" outlineLevel="0" collapsed="false">
      <c r="B600" s="198"/>
      <c r="D600" s="176" t="s">
        <v>207</v>
      </c>
      <c r="E600" s="199"/>
      <c r="F600" s="200" t="s">
        <v>227</v>
      </c>
      <c r="H600" s="201" t="n">
        <v>5</v>
      </c>
      <c r="L600" s="198"/>
      <c r="M600" s="202"/>
      <c r="N600" s="203"/>
      <c r="O600" s="203"/>
      <c r="P600" s="203"/>
      <c r="Q600" s="203"/>
      <c r="R600" s="203"/>
      <c r="S600" s="203"/>
      <c r="T600" s="204"/>
      <c r="AT600" s="199" t="s">
        <v>207</v>
      </c>
      <c r="AU600" s="199" t="s">
        <v>82</v>
      </c>
      <c r="AV600" s="197" t="s">
        <v>146</v>
      </c>
      <c r="AW600" s="197" t="s">
        <v>35</v>
      </c>
      <c r="AX600" s="197" t="s">
        <v>80</v>
      </c>
      <c r="AY600" s="199" t="s">
        <v>127</v>
      </c>
    </row>
    <row r="601" s="26" customFormat="true" ht="16.5" hidden="false" customHeight="true" outlineLevel="0" collapsed="false">
      <c r="B601" s="164"/>
      <c r="C601" s="165" t="s">
        <v>809</v>
      </c>
      <c r="D601" s="165" t="s">
        <v>130</v>
      </c>
      <c r="E601" s="166" t="s">
        <v>810</v>
      </c>
      <c r="F601" s="167" t="s">
        <v>811</v>
      </c>
      <c r="G601" s="168" t="s">
        <v>279</v>
      </c>
      <c r="H601" s="169" t="n">
        <v>27</v>
      </c>
      <c r="I601" s="170"/>
      <c r="J601" s="170" t="n">
        <f aca="false">ROUND(I601*H601,2)</f>
        <v>0</v>
      </c>
      <c r="K601" s="167" t="s">
        <v>134</v>
      </c>
      <c r="L601" s="27"/>
      <c r="M601" s="171"/>
      <c r="N601" s="172" t="s">
        <v>43</v>
      </c>
      <c r="O601" s="173" t="n">
        <v>0.347</v>
      </c>
      <c r="P601" s="173" t="n">
        <f aca="false">O601*H601</f>
        <v>9.369</v>
      </c>
      <c r="Q601" s="173" t="n">
        <v>0.0038</v>
      </c>
      <c r="R601" s="173" t="n">
        <f aca="false">Q601*H601</f>
        <v>0.1026</v>
      </c>
      <c r="S601" s="173" t="n">
        <v>0</v>
      </c>
      <c r="T601" s="174" t="n">
        <f aca="false">S601*H601</f>
        <v>0</v>
      </c>
      <c r="AR601" s="10" t="s">
        <v>282</v>
      </c>
      <c r="AT601" s="10" t="s">
        <v>130</v>
      </c>
      <c r="AU601" s="10" t="s">
        <v>82</v>
      </c>
      <c r="AY601" s="10" t="s">
        <v>127</v>
      </c>
      <c r="BE601" s="175" t="n">
        <f aca="false">IF(N601="základní",J601,0)</f>
        <v>0</v>
      </c>
      <c r="BF601" s="175" t="n">
        <f aca="false">IF(N601="snížená",J601,0)</f>
        <v>0</v>
      </c>
      <c r="BG601" s="175" t="n">
        <f aca="false">IF(N601="zákl. přenesená",J601,0)</f>
        <v>0</v>
      </c>
      <c r="BH601" s="175" t="n">
        <f aca="false">IF(N601="sníž. přenesená",J601,0)</f>
        <v>0</v>
      </c>
      <c r="BI601" s="175" t="n">
        <f aca="false">IF(N601="nulová",J601,0)</f>
        <v>0</v>
      </c>
      <c r="BJ601" s="10" t="s">
        <v>80</v>
      </c>
      <c r="BK601" s="175" t="n">
        <f aca="false">ROUND(I601*H601,2)</f>
        <v>0</v>
      </c>
      <c r="BL601" s="10" t="s">
        <v>282</v>
      </c>
      <c r="BM601" s="10" t="s">
        <v>1664</v>
      </c>
    </row>
    <row r="602" s="182" customFormat="true" ht="12" hidden="false" customHeight="false" outlineLevel="0" collapsed="false">
      <c r="B602" s="183"/>
      <c r="D602" s="176" t="s">
        <v>207</v>
      </c>
      <c r="E602" s="184"/>
      <c r="F602" s="185" t="s">
        <v>1376</v>
      </c>
      <c r="H602" s="184"/>
      <c r="L602" s="183"/>
      <c r="M602" s="186"/>
      <c r="N602" s="187"/>
      <c r="O602" s="187"/>
      <c r="P602" s="187"/>
      <c r="Q602" s="187"/>
      <c r="R602" s="187"/>
      <c r="S602" s="187"/>
      <c r="T602" s="188"/>
      <c r="AT602" s="184" t="s">
        <v>207</v>
      </c>
      <c r="AU602" s="184" t="s">
        <v>82</v>
      </c>
      <c r="AV602" s="182" t="s">
        <v>80</v>
      </c>
      <c r="AW602" s="182" t="s">
        <v>35</v>
      </c>
      <c r="AX602" s="182" t="s">
        <v>72</v>
      </c>
      <c r="AY602" s="184" t="s">
        <v>127</v>
      </c>
    </row>
    <row r="603" s="189" customFormat="true" ht="12" hidden="false" customHeight="false" outlineLevel="0" collapsed="false">
      <c r="B603" s="190"/>
      <c r="D603" s="176" t="s">
        <v>207</v>
      </c>
      <c r="E603" s="191"/>
      <c r="F603" s="192" t="s">
        <v>1665</v>
      </c>
      <c r="H603" s="193" t="n">
        <v>5</v>
      </c>
      <c r="L603" s="190"/>
      <c r="M603" s="194"/>
      <c r="N603" s="195"/>
      <c r="O603" s="195"/>
      <c r="P603" s="195"/>
      <c r="Q603" s="195"/>
      <c r="R603" s="195"/>
      <c r="S603" s="195"/>
      <c r="T603" s="196"/>
      <c r="AT603" s="191" t="s">
        <v>207</v>
      </c>
      <c r="AU603" s="191" t="s">
        <v>82</v>
      </c>
      <c r="AV603" s="189" t="s">
        <v>82</v>
      </c>
      <c r="AW603" s="189" t="s">
        <v>35</v>
      </c>
      <c r="AX603" s="189" t="s">
        <v>72</v>
      </c>
      <c r="AY603" s="191" t="s">
        <v>127</v>
      </c>
    </row>
    <row r="604" s="182" customFormat="true" ht="12" hidden="false" customHeight="false" outlineLevel="0" collapsed="false">
      <c r="B604" s="183"/>
      <c r="D604" s="176" t="s">
        <v>207</v>
      </c>
      <c r="E604" s="184"/>
      <c r="F604" s="185" t="s">
        <v>1378</v>
      </c>
      <c r="H604" s="184"/>
      <c r="L604" s="183"/>
      <c r="M604" s="186"/>
      <c r="N604" s="187"/>
      <c r="O604" s="187"/>
      <c r="P604" s="187"/>
      <c r="Q604" s="187"/>
      <c r="R604" s="187"/>
      <c r="S604" s="187"/>
      <c r="T604" s="188"/>
      <c r="AT604" s="184" t="s">
        <v>207</v>
      </c>
      <c r="AU604" s="184" t="s">
        <v>82</v>
      </c>
      <c r="AV604" s="182" t="s">
        <v>80</v>
      </c>
      <c r="AW604" s="182" t="s">
        <v>35</v>
      </c>
      <c r="AX604" s="182" t="s">
        <v>72</v>
      </c>
      <c r="AY604" s="184" t="s">
        <v>127</v>
      </c>
    </row>
    <row r="605" s="189" customFormat="true" ht="12" hidden="false" customHeight="false" outlineLevel="0" collapsed="false">
      <c r="B605" s="190"/>
      <c r="D605" s="176" t="s">
        <v>207</v>
      </c>
      <c r="E605" s="191"/>
      <c r="F605" s="192" t="s">
        <v>1666</v>
      </c>
      <c r="H605" s="193" t="n">
        <v>8.5</v>
      </c>
      <c r="L605" s="190"/>
      <c r="M605" s="194"/>
      <c r="N605" s="195"/>
      <c r="O605" s="195"/>
      <c r="P605" s="195"/>
      <c r="Q605" s="195"/>
      <c r="R605" s="195"/>
      <c r="S605" s="195"/>
      <c r="T605" s="196"/>
      <c r="AT605" s="191" t="s">
        <v>207</v>
      </c>
      <c r="AU605" s="191" t="s">
        <v>82</v>
      </c>
      <c r="AV605" s="189" t="s">
        <v>82</v>
      </c>
      <c r="AW605" s="189" t="s">
        <v>35</v>
      </c>
      <c r="AX605" s="189" t="s">
        <v>72</v>
      </c>
      <c r="AY605" s="191" t="s">
        <v>127</v>
      </c>
    </row>
    <row r="606" s="189" customFormat="true" ht="12" hidden="false" customHeight="false" outlineLevel="0" collapsed="false">
      <c r="B606" s="190"/>
      <c r="D606" s="176" t="s">
        <v>207</v>
      </c>
      <c r="E606" s="191"/>
      <c r="F606" s="192" t="s">
        <v>1667</v>
      </c>
      <c r="H606" s="193" t="n">
        <v>5</v>
      </c>
      <c r="L606" s="190"/>
      <c r="M606" s="194"/>
      <c r="N606" s="195"/>
      <c r="O606" s="195"/>
      <c r="P606" s="195"/>
      <c r="Q606" s="195"/>
      <c r="R606" s="195"/>
      <c r="S606" s="195"/>
      <c r="T606" s="196"/>
      <c r="AT606" s="191" t="s">
        <v>207</v>
      </c>
      <c r="AU606" s="191" t="s">
        <v>82</v>
      </c>
      <c r="AV606" s="189" t="s">
        <v>82</v>
      </c>
      <c r="AW606" s="189" t="s">
        <v>35</v>
      </c>
      <c r="AX606" s="189" t="s">
        <v>72</v>
      </c>
      <c r="AY606" s="191" t="s">
        <v>127</v>
      </c>
    </row>
    <row r="607" s="189" customFormat="true" ht="12" hidden="false" customHeight="false" outlineLevel="0" collapsed="false">
      <c r="B607" s="190"/>
      <c r="D607" s="176" t="s">
        <v>207</v>
      </c>
      <c r="E607" s="191"/>
      <c r="F607" s="192" t="s">
        <v>1668</v>
      </c>
      <c r="H607" s="193" t="n">
        <v>8.5</v>
      </c>
      <c r="L607" s="190"/>
      <c r="M607" s="194"/>
      <c r="N607" s="195"/>
      <c r="O607" s="195"/>
      <c r="P607" s="195"/>
      <c r="Q607" s="195"/>
      <c r="R607" s="195"/>
      <c r="S607" s="195"/>
      <c r="T607" s="196"/>
      <c r="AT607" s="191" t="s">
        <v>207</v>
      </c>
      <c r="AU607" s="191" t="s">
        <v>82</v>
      </c>
      <c r="AV607" s="189" t="s">
        <v>82</v>
      </c>
      <c r="AW607" s="189" t="s">
        <v>35</v>
      </c>
      <c r="AX607" s="189" t="s">
        <v>72</v>
      </c>
      <c r="AY607" s="191" t="s">
        <v>127</v>
      </c>
    </row>
    <row r="608" s="197" customFormat="true" ht="12" hidden="false" customHeight="false" outlineLevel="0" collapsed="false">
      <c r="B608" s="198"/>
      <c r="D608" s="176" t="s">
        <v>207</v>
      </c>
      <c r="E608" s="199"/>
      <c r="F608" s="200" t="s">
        <v>227</v>
      </c>
      <c r="H608" s="201" t="n">
        <v>27</v>
      </c>
      <c r="L608" s="198"/>
      <c r="M608" s="202"/>
      <c r="N608" s="203"/>
      <c r="O608" s="203"/>
      <c r="P608" s="203"/>
      <c r="Q608" s="203"/>
      <c r="R608" s="203"/>
      <c r="S608" s="203"/>
      <c r="T608" s="204"/>
      <c r="AT608" s="199" t="s">
        <v>207</v>
      </c>
      <c r="AU608" s="199" t="s">
        <v>82</v>
      </c>
      <c r="AV608" s="197" t="s">
        <v>146</v>
      </c>
      <c r="AW608" s="197" t="s">
        <v>35</v>
      </c>
      <c r="AX608" s="197" t="s">
        <v>80</v>
      </c>
      <c r="AY608" s="199" t="s">
        <v>127</v>
      </c>
    </row>
    <row r="609" s="26" customFormat="true" ht="16.5" hidden="false" customHeight="true" outlineLevel="0" collapsed="false">
      <c r="B609" s="164"/>
      <c r="C609" s="165" t="s">
        <v>815</v>
      </c>
      <c r="D609" s="165" t="s">
        <v>130</v>
      </c>
      <c r="E609" s="166" t="s">
        <v>798</v>
      </c>
      <c r="F609" s="167" t="s">
        <v>799</v>
      </c>
      <c r="G609" s="168" t="s">
        <v>279</v>
      </c>
      <c r="H609" s="169" t="n">
        <v>9</v>
      </c>
      <c r="I609" s="170"/>
      <c r="J609" s="170" t="n">
        <f aca="false">ROUND(I609*H609,2)</f>
        <v>0</v>
      </c>
      <c r="K609" s="167" t="s">
        <v>134</v>
      </c>
      <c r="L609" s="27"/>
      <c r="M609" s="171"/>
      <c r="N609" s="172" t="s">
        <v>43</v>
      </c>
      <c r="O609" s="173" t="n">
        <v>0.265</v>
      </c>
      <c r="P609" s="173" t="n">
        <f aca="false">O609*H609</f>
        <v>2.385</v>
      </c>
      <c r="Q609" s="173" t="n">
        <v>0.00051</v>
      </c>
      <c r="R609" s="173" t="n">
        <f aca="false">Q609*H609</f>
        <v>0.00459</v>
      </c>
      <c r="S609" s="173" t="n">
        <v>0</v>
      </c>
      <c r="T609" s="174" t="n">
        <f aca="false">S609*H609</f>
        <v>0</v>
      </c>
      <c r="AR609" s="10" t="s">
        <v>282</v>
      </c>
      <c r="AT609" s="10" t="s">
        <v>130</v>
      </c>
      <c r="AU609" s="10" t="s">
        <v>82</v>
      </c>
      <c r="AY609" s="10" t="s">
        <v>127</v>
      </c>
      <c r="BE609" s="175" t="n">
        <f aca="false">IF(N609="základní",J609,0)</f>
        <v>0</v>
      </c>
      <c r="BF609" s="175" t="n">
        <f aca="false">IF(N609="snížená",J609,0)</f>
        <v>0</v>
      </c>
      <c r="BG609" s="175" t="n">
        <f aca="false">IF(N609="zákl. přenesená",J609,0)</f>
        <v>0</v>
      </c>
      <c r="BH609" s="175" t="n">
        <f aca="false">IF(N609="sníž. přenesená",J609,0)</f>
        <v>0</v>
      </c>
      <c r="BI609" s="175" t="n">
        <f aca="false">IF(N609="nulová",J609,0)</f>
        <v>0</v>
      </c>
      <c r="BJ609" s="10" t="s">
        <v>80</v>
      </c>
      <c r="BK609" s="175" t="n">
        <f aca="false">ROUND(I609*H609,2)</f>
        <v>0</v>
      </c>
      <c r="BL609" s="10" t="s">
        <v>282</v>
      </c>
      <c r="BM609" s="10" t="s">
        <v>1669</v>
      </c>
    </row>
    <row r="610" s="182" customFormat="true" ht="12" hidden="false" customHeight="false" outlineLevel="0" collapsed="false">
      <c r="B610" s="183"/>
      <c r="D610" s="176" t="s">
        <v>207</v>
      </c>
      <c r="E610" s="184"/>
      <c r="F610" s="185" t="s">
        <v>1376</v>
      </c>
      <c r="H610" s="184"/>
      <c r="L610" s="183"/>
      <c r="M610" s="186"/>
      <c r="N610" s="187"/>
      <c r="O610" s="187"/>
      <c r="P610" s="187"/>
      <c r="Q610" s="187"/>
      <c r="R610" s="187"/>
      <c r="S610" s="187"/>
      <c r="T610" s="188"/>
      <c r="AT610" s="184" t="s">
        <v>207</v>
      </c>
      <c r="AU610" s="184" t="s">
        <v>82</v>
      </c>
      <c r="AV610" s="182" t="s">
        <v>80</v>
      </c>
      <c r="AW610" s="182" t="s">
        <v>35</v>
      </c>
      <c r="AX610" s="182" t="s">
        <v>72</v>
      </c>
      <c r="AY610" s="184" t="s">
        <v>127</v>
      </c>
    </row>
    <row r="611" s="189" customFormat="true" ht="12" hidden="false" customHeight="false" outlineLevel="0" collapsed="false">
      <c r="B611" s="190"/>
      <c r="D611" s="176" t="s">
        <v>207</v>
      </c>
      <c r="E611" s="191"/>
      <c r="F611" s="192" t="s">
        <v>1670</v>
      </c>
      <c r="H611" s="193" t="n">
        <v>4.5</v>
      </c>
      <c r="L611" s="190"/>
      <c r="M611" s="194"/>
      <c r="N611" s="195"/>
      <c r="O611" s="195"/>
      <c r="P611" s="195"/>
      <c r="Q611" s="195"/>
      <c r="R611" s="195"/>
      <c r="S611" s="195"/>
      <c r="T611" s="196"/>
      <c r="AT611" s="191" t="s">
        <v>207</v>
      </c>
      <c r="AU611" s="191" t="s">
        <v>82</v>
      </c>
      <c r="AV611" s="189" t="s">
        <v>82</v>
      </c>
      <c r="AW611" s="189" t="s">
        <v>35</v>
      </c>
      <c r="AX611" s="189" t="s">
        <v>72</v>
      </c>
      <c r="AY611" s="191" t="s">
        <v>127</v>
      </c>
    </row>
    <row r="612" s="182" customFormat="true" ht="12" hidden="false" customHeight="false" outlineLevel="0" collapsed="false">
      <c r="B612" s="183"/>
      <c r="D612" s="176" t="s">
        <v>207</v>
      </c>
      <c r="E612" s="184"/>
      <c r="F612" s="185" t="s">
        <v>1378</v>
      </c>
      <c r="H612" s="184"/>
      <c r="L612" s="183"/>
      <c r="M612" s="186"/>
      <c r="N612" s="187"/>
      <c r="O612" s="187"/>
      <c r="P612" s="187"/>
      <c r="Q612" s="187"/>
      <c r="R612" s="187"/>
      <c r="S612" s="187"/>
      <c r="T612" s="188"/>
      <c r="AT612" s="184" t="s">
        <v>207</v>
      </c>
      <c r="AU612" s="184" t="s">
        <v>82</v>
      </c>
      <c r="AV612" s="182" t="s">
        <v>80</v>
      </c>
      <c r="AW612" s="182" t="s">
        <v>35</v>
      </c>
      <c r="AX612" s="182" t="s">
        <v>72</v>
      </c>
      <c r="AY612" s="184" t="s">
        <v>127</v>
      </c>
    </row>
    <row r="613" s="189" customFormat="true" ht="12" hidden="false" customHeight="false" outlineLevel="0" collapsed="false">
      <c r="B613" s="190"/>
      <c r="D613" s="176" t="s">
        <v>207</v>
      </c>
      <c r="E613" s="191"/>
      <c r="F613" s="192" t="s">
        <v>1671</v>
      </c>
      <c r="H613" s="193" t="n">
        <v>4.5</v>
      </c>
      <c r="L613" s="190"/>
      <c r="M613" s="194"/>
      <c r="N613" s="195"/>
      <c r="O613" s="195"/>
      <c r="P613" s="195"/>
      <c r="Q613" s="195"/>
      <c r="R613" s="195"/>
      <c r="S613" s="195"/>
      <c r="T613" s="196"/>
      <c r="AT613" s="191" t="s">
        <v>207</v>
      </c>
      <c r="AU613" s="191" t="s">
        <v>82</v>
      </c>
      <c r="AV613" s="189" t="s">
        <v>82</v>
      </c>
      <c r="AW613" s="189" t="s">
        <v>35</v>
      </c>
      <c r="AX613" s="189" t="s">
        <v>72</v>
      </c>
      <c r="AY613" s="191" t="s">
        <v>127</v>
      </c>
    </row>
    <row r="614" s="197" customFormat="true" ht="12" hidden="false" customHeight="false" outlineLevel="0" collapsed="false">
      <c r="B614" s="198"/>
      <c r="D614" s="176" t="s">
        <v>207</v>
      </c>
      <c r="E614" s="199"/>
      <c r="F614" s="200" t="s">
        <v>227</v>
      </c>
      <c r="H614" s="201" t="n">
        <v>9</v>
      </c>
      <c r="L614" s="198"/>
      <c r="M614" s="202"/>
      <c r="N614" s="203"/>
      <c r="O614" s="203"/>
      <c r="P614" s="203"/>
      <c r="Q614" s="203"/>
      <c r="R614" s="203"/>
      <c r="S614" s="203"/>
      <c r="T614" s="204"/>
      <c r="AT614" s="199" t="s">
        <v>207</v>
      </c>
      <c r="AU614" s="199" t="s">
        <v>82</v>
      </c>
      <c r="AV614" s="197" t="s">
        <v>146</v>
      </c>
      <c r="AW614" s="197" t="s">
        <v>35</v>
      </c>
      <c r="AX614" s="197" t="s">
        <v>80</v>
      </c>
      <c r="AY614" s="199" t="s">
        <v>127</v>
      </c>
    </row>
    <row r="615" s="26" customFormat="true" ht="25.5" hidden="false" customHeight="true" outlineLevel="0" collapsed="false">
      <c r="B615" s="164"/>
      <c r="C615" s="165" t="s">
        <v>825</v>
      </c>
      <c r="D615" s="165" t="s">
        <v>130</v>
      </c>
      <c r="E615" s="166" t="s">
        <v>837</v>
      </c>
      <c r="F615" s="167" t="s">
        <v>838</v>
      </c>
      <c r="G615" s="168" t="s">
        <v>279</v>
      </c>
      <c r="H615" s="169" t="n">
        <v>9</v>
      </c>
      <c r="I615" s="170"/>
      <c r="J615" s="170" t="n">
        <f aca="false">ROUND(I615*H615,2)</f>
        <v>0</v>
      </c>
      <c r="K615" s="167" t="s">
        <v>134</v>
      </c>
      <c r="L615" s="27"/>
      <c r="M615" s="171"/>
      <c r="N615" s="172" t="s">
        <v>43</v>
      </c>
      <c r="O615" s="173" t="n">
        <v>0.242</v>
      </c>
      <c r="P615" s="173" t="n">
        <f aca="false">O615*H615</f>
        <v>2.178</v>
      </c>
      <c r="Q615" s="173" t="n">
        <v>0.0019</v>
      </c>
      <c r="R615" s="173" t="n">
        <f aca="false">Q615*H615</f>
        <v>0.0171</v>
      </c>
      <c r="S615" s="173" t="n">
        <v>0</v>
      </c>
      <c r="T615" s="174" t="n">
        <f aca="false">S615*H615</f>
        <v>0</v>
      </c>
      <c r="AR615" s="10" t="s">
        <v>282</v>
      </c>
      <c r="AT615" s="10" t="s">
        <v>130</v>
      </c>
      <c r="AU615" s="10" t="s">
        <v>82</v>
      </c>
      <c r="AY615" s="10" t="s">
        <v>127</v>
      </c>
      <c r="BE615" s="175" t="n">
        <f aca="false">IF(N615="základní",J615,0)</f>
        <v>0</v>
      </c>
      <c r="BF615" s="175" t="n">
        <f aca="false">IF(N615="snížená",J615,0)</f>
        <v>0</v>
      </c>
      <c r="BG615" s="175" t="n">
        <f aca="false">IF(N615="zákl. přenesená",J615,0)</f>
        <v>0</v>
      </c>
      <c r="BH615" s="175" t="n">
        <f aca="false">IF(N615="sníž. přenesená",J615,0)</f>
        <v>0</v>
      </c>
      <c r="BI615" s="175" t="n">
        <f aca="false">IF(N615="nulová",J615,0)</f>
        <v>0</v>
      </c>
      <c r="BJ615" s="10" t="s">
        <v>80</v>
      </c>
      <c r="BK615" s="175" t="n">
        <f aca="false">ROUND(I615*H615,2)</f>
        <v>0</v>
      </c>
      <c r="BL615" s="10" t="s">
        <v>282</v>
      </c>
      <c r="BM615" s="10" t="s">
        <v>1672</v>
      </c>
    </row>
    <row r="616" s="26" customFormat="true" ht="24" hidden="false" customHeight="false" outlineLevel="0" collapsed="false">
      <c r="B616" s="27"/>
      <c r="D616" s="176" t="s">
        <v>140</v>
      </c>
      <c r="F616" s="177" t="s">
        <v>840</v>
      </c>
      <c r="L616" s="27"/>
      <c r="M616" s="178"/>
      <c r="N616" s="28"/>
      <c r="O616" s="28"/>
      <c r="P616" s="28"/>
      <c r="Q616" s="28"/>
      <c r="R616" s="28"/>
      <c r="S616" s="28"/>
      <c r="T616" s="67"/>
      <c r="AT616" s="10" t="s">
        <v>140</v>
      </c>
      <c r="AU616" s="10" t="s">
        <v>82</v>
      </c>
    </row>
    <row r="617" s="182" customFormat="true" ht="12" hidden="false" customHeight="false" outlineLevel="0" collapsed="false">
      <c r="B617" s="183"/>
      <c r="D617" s="176" t="s">
        <v>207</v>
      </c>
      <c r="E617" s="184"/>
      <c r="F617" s="185" t="s">
        <v>1376</v>
      </c>
      <c r="H617" s="184"/>
      <c r="L617" s="183"/>
      <c r="M617" s="186"/>
      <c r="N617" s="187"/>
      <c r="O617" s="187"/>
      <c r="P617" s="187"/>
      <c r="Q617" s="187"/>
      <c r="R617" s="187"/>
      <c r="S617" s="187"/>
      <c r="T617" s="188"/>
      <c r="AT617" s="184" t="s">
        <v>207</v>
      </c>
      <c r="AU617" s="184" t="s">
        <v>82</v>
      </c>
      <c r="AV617" s="182" t="s">
        <v>80</v>
      </c>
      <c r="AW617" s="182" t="s">
        <v>35</v>
      </c>
      <c r="AX617" s="182" t="s">
        <v>72</v>
      </c>
      <c r="AY617" s="184" t="s">
        <v>127</v>
      </c>
    </row>
    <row r="618" s="189" customFormat="true" ht="12" hidden="false" customHeight="false" outlineLevel="0" collapsed="false">
      <c r="B618" s="190"/>
      <c r="D618" s="176" t="s">
        <v>207</v>
      </c>
      <c r="E618" s="191"/>
      <c r="F618" s="192" t="s">
        <v>1670</v>
      </c>
      <c r="H618" s="193" t="n">
        <v>4.5</v>
      </c>
      <c r="L618" s="190"/>
      <c r="M618" s="194"/>
      <c r="N618" s="195"/>
      <c r="O618" s="195"/>
      <c r="P618" s="195"/>
      <c r="Q618" s="195"/>
      <c r="R618" s="195"/>
      <c r="S618" s="195"/>
      <c r="T618" s="196"/>
      <c r="AT618" s="191" t="s">
        <v>207</v>
      </c>
      <c r="AU618" s="191" t="s">
        <v>82</v>
      </c>
      <c r="AV618" s="189" t="s">
        <v>82</v>
      </c>
      <c r="AW618" s="189" t="s">
        <v>35</v>
      </c>
      <c r="AX618" s="189" t="s">
        <v>72</v>
      </c>
      <c r="AY618" s="191" t="s">
        <v>127</v>
      </c>
    </row>
    <row r="619" s="182" customFormat="true" ht="12" hidden="false" customHeight="false" outlineLevel="0" collapsed="false">
      <c r="B619" s="183"/>
      <c r="D619" s="176" t="s">
        <v>207</v>
      </c>
      <c r="E619" s="184"/>
      <c r="F619" s="185" t="s">
        <v>1378</v>
      </c>
      <c r="H619" s="184"/>
      <c r="L619" s="183"/>
      <c r="M619" s="186"/>
      <c r="N619" s="187"/>
      <c r="O619" s="187"/>
      <c r="P619" s="187"/>
      <c r="Q619" s="187"/>
      <c r="R619" s="187"/>
      <c r="S619" s="187"/>
      <c r="T619" s="188"/>
      <c r="AT619" s="184" t="s">
        <v>207</v>
      </c>
      <c r="AU619" s="184" t="s">
        <v>82</v>
      </c>
      <c r="AV619" s="182" t="s">
        <v>80</v>
      </c>
      <c r="AW619" s="182" t="s">
        <v>35</v>
      </c>
      <c r="AX619" s="182" t="s">
        <v>72</v>
      </c>
      <c r="AY619" s="184" t="s">
        <v>127</v>
      </c>
    </row>
    <row r="620" s="189" customFormat="true" ht="12" hidden="false" customHeight="false" outlineLevel="0" collapsed="false">
      <c r="B620" s="190"/>
      <c r="D620" s="176" t="s">
        <v>207</v>
      </c>
      <c r="E620" s="191"/>
      <c r="F620" s="192" t="s">
        <v>1671</v>
      </c>
      <c r="H620" s="193" t="n">
        <v>4.5</v>
      </c>
      <c r="L620" s="190"/>
      <c r="M620" s="194"/>
      <c r="N620" s="195"/>
      <c r="O620" s="195"/>
      <c r="P620" s="195"/>
      <c r="Q620" s="195"/>
      <c r="R620" s="195"/>
      <c r="S620" s="195"/>
      <c r="T620" s="196"/>
      <c r="AT620" s="191" t="s">
        <v>207</v>
      </c>
      <c r="AU620" s="191" t="s">
        <v>82</v>
      </c>
      <c r="AV620" s="189" t="s">
        <v>82</v>
      </c>
      <c r="AW620" s="189" t="s">
        <v>35</v>
      </c>
      <c r="AX620" s="189" t="s">
        <v>72</v>
      </c>
      <c r="AY620" s="191" t="s">
        <v>127</v>
      </c>
    </row>
    <row r="621" s="197" customFormat="true" ht="12" hidden="false" customHeight="false" outlineLevel="0" collapsed="false">
      <c r="B621" s="198"/>
      <c r="D621" s="176" t="s">
        <v>207</v>
      </c>
      <c r="E621" s="199"/>
      <c r="F621" s="200" t="s">
        <v>227</v>
      </c>
      <c r="H621" s="201" t="n">
        <v>9</v>
      </c>
      <c r="L621" s="198"/>
      <c r="M621" s="202"/>
      <c r="N621" s="203"/>
      <c r="O621" s="203"/>
      <c r="P621" s="203"/>
      <c r="Q621" s="203"/>
      <c r="R621" s="203"/>
      <c r="S621" s="203"/>
      <c r="T621" s="204"/>
      <c r="AT621" s="199" t="s">
        <v>207</v>
      </c>
      <c r="AU621" s="199" t="s">
        <v>82</v>
      </c>
      <c r="AV621" s="197" t="s">
        <v>146</v>
      </c>
      <c r="AW621" s="197" t="s">
        <v>35</v>
      </c>
      <c r="AX621" s="197" t="s">
        <v>80</v>
      </c>
      <c r="AY621" s="199" t="s">
        <v>127</v>
      </c>
    </row>
    <row r="622" s="26" customFormat="true" ht="16.5" hidden="false" customHeight="true" outlineLevel="0" collapsed="false">
      <c r="B622" s="164"/>
      <c r="C622" s="165" t="s">
        <v>831</v>
      </c>
      <c r="D622" s="165" t="s">
        <v>130</v>
      </c>
      <c r="E622" s="166" t="s">
        <v>804</v>
      </c>
      <c r="F622" s="167" t="s">
        <v>805</v>
      </c>
      <c r="G622" s="168" t="s">
        <v>279</v>
      </c>
      <c r="H622" s="169" t="n">
        <v>20</v>
      </c>
      <c r="I622" s="170"/>
      <c r="J622" s="170" t="n">
        <f aca="false">ROUND(I622*H622,2)</f>
        <v>0</v>
      </c>
      <c r="K622" s="167" t="s">
        <v>134</v>
      </c>
      <c r="L622" s="27"/>
      <c r="M622" s="171"/>
      <c r="N622" s="172" t="s">
        <v>43</v>
      </c>
      <c r="O622" s="173" t="n">
        <v>0.275</v>
      </c>
      <c r="P622" s="173" t="n">
        <f aca="false">O622*H622</f>
        <v>5.5</v>
      </c>
      <c r="Q622" s="173" t="n">
        <v>0.00063</v>
      </c>
      <c r="R622" s="173" t="n">
        <f aca="false">Q622*H622</f>
        <v>0.0126</v>
      </c>
      <c r="S622" s="173" t="n">
        <v>0</v>
      </c>
      <c r="T622" s="174" t="n">
        <f aca="false">S622*H622</f>
        <v>0</v>
      </c>
      <c r="AR622" s="10" t="s">
        <v>282</v>
      </c>
      <c r="AT622" s="10" t="s">
        <v>130</v>
      </c>
      <c r="AU622" s="10" t="s">
        <v>82</v>
      </c>
      <c r="AY622" s="10" t="s">
        <v>127</v>
      </c>
      <c r="BE622" s="175" t="n">
        <f aca="false">IF(N622="základní",J622,0)</f>
        <v>0</v>
      </c>
      <c r="BF622" s="175" t="n">
        <f aca="false">IF(N622="snížená",J622,0)</f>
        <v>0</v>
      </c>
      <c r="BG622" s="175" t="n">
        <f aca="false">IF(N622="zákl. přenesená",J622,0)</f>
        <v>0</v>
      </c>
      <c r="BH622" s="175" t="n">
        <f aca="false">IF(N622="sníž. přenesená",J622,0)</f>
        <v>0</v>
      </c>
      <c r="BI622" s="175" t="n">
        <f aca="false">IF(N622="nulová",J622,0)</f>
        <v>0</v>
      </c>
      <c r="BJ622" s="10" t="s">
        <v>80</v>
      </c>
      <c r="BK622" s="175" t="n">
        <f aca="false">ROUND(I622*H622,2)</f>
        <v>0</v>
      </c>
      <c r="BL622" s="10" t="s">
        <v>282</v>
      </c>
      <c r="BM622" s="10" t="s">
        <v>1673</v>
      </c>
    </row>
    <row r="623" s="182" customFormat="true" ht="12" hidden="false" customHeight="false" outlineLevel="0" collapsed="false">
      <c r="B623" s="183"/>
      <c r="D623" s="176" t="s">
        <v>207</v>
      </c>
      <c r="E623" s="184"/>
      <c r="F623" s="185" t="s">
        <v>1378</v>
      </c>
      <c r="H623" s="184"/>
      <c r="L623" s="183"/>
      <c r="M623" s="186"/>
      <c r="N623" s="187"/>
      <c r="O623" s="187"/>
      <c r="P623" s="187"/>
      <c r="Q623" s="187"/>
      <c r="R623" s="187"/>
      <c r="S623" s="187"/>
      <c r="T623" s="188"/>
      <c r="AT623" s="184" t="s">
        <v>207</v>
      </c>
      <c r="AU623" s="184" t="s">
        <v>82</v>
      </c>
      <c r="AV623" s="182" t="s">
        <v>80</v>
      </c>
      <c r="AW623" s="182" t="s">
        <v>35</v>
      </c>
      <c r="AX623" s="182" t="s">
        <v>72</v>
      </c>
      <c r="AY623" s="184" t="s">
        <v>127</v>
      </c>
    </row>
    <row r="624" s="189" customFormat="true" ht="12" hidden="false" customHeight="false" outlineLevel="0" collapsed="false">
      <c r="B624" s="190"/>
      <c r="D624" s="176" t="s">
        <v>207</v>
      </c>
      <c r="E624" s="191"/>
      <c r="F624" s="192" t="s">
        <v>1674</v>
      </c>
      <c r="H624" s="193" t="n">
        <v>7</v>
      </c>
      <c r="L624" s="190"/>
      <c r="M624" s="194"/>
      <c r="N624" s="195"/>
      <c r="O624" s="195"/>
      <c r="P624" s="195"/>
      <c r="Q624" s="195"/>
      <c r="R624" s="195"/>
      <c r="S624" s="195"/>
      <c r="T624" s="196"/>
      <c r="AT624" s="191" t="s">
        <v>207</v>
      </c>
      <c r="AU624" s="191" t="s">
        <v>82</v>
      </c>
      <c r="AV624" s="189" t="s">
        <v>82</v>
      </c>
      <c r="AW624" s="189" t="s">
        <v>35</v>
      </c>
      <c r="AX624" s="189" t="s">
        <v>72</v>
      </c>
      <c r="AY624" s="191" t="s">
        <v>127</v>
      </c>
    </row>
    <row r="625" s="189" customFormat="true" ht="12" hidden="false" customHeight="false" outlineLevel="0" collapsed="false">
      <c r="B625" s="190"/>
      <c r="D625" s="176" t="s">
        <v>207</v>
      </c>
      <c r="E625" s="191"/>
      <c r="F625" s="192" t="s">
        <v>1675</v>
      </c>
      <c r="H625" s="193" t="n">
        <v>13</v>
      </c>
      <c r="L625" s="190"/>
      <c r="M625" s="194"/>
      <c r="N625" s="195"/>
      <c r="O625" s="195"/>
      <c r="P625" s="195"/>
      <c r="Q625" s="195"/>
      <c r="R625" s="195"/>
      <c r="S625" s="195"/>
      <c r="T625" s="196"/>
      <c r="AT625" s="191" t="s">
        <v>207</v>
      </c>
      <c r="AU625" s="191" t="s">
        <v>82</v>
      </c>
      <c r="AV625" s="189" t="s">
        <v>82</v>
      </c>
      <c r="AW625" s="189" t="s">
        <v>35</v>
      </c>
      <c r="AX625" s="189" t="s">
        <v>72</v>
      </c>
      <c r="AY625" s="191" t="s">
        <v>127</v>
      </c>
    </row>
    <row r="626" s="197" customFormat="true" ht="12" hidden="false" customHeight="false" outlineLevel="0" collapsed="false">
      <c r="B626" s="198"/>
      <c r="D626" s="176" t="s">
        <v>207</v>
      </c>
      <c r="E626" s="199"/>
      <c r="F626" s="200" t="s">
        <v>227</v>
      </c>
      <c r="H626" s="201" t="n">
        <v>20</v>
      </c>
      <c r="L626" s="198"/>
      <c r="M626" s="202"/>
      <c r="N626" s="203"/>
      <c r="O626" s="203"/>
      <c r="P626" s="203"/>
      <c r="Q626" s="203"/>
      <c r="R626" s="203"/>
      <c r="S626" s="203"/>
      <c r="T626" s="204"/>
      <c r="AT626" s="199" t="s">
        <v>207</v>
      </c>
      <c r="AU626" s="199" t="s">
        <v>82</v>
      </c>
      <c r="AV626" s="197" t="s">
        <v>146</v>
      </c>
      <c r="AW626" s="197" t="s">
        <v>35</v>
      </c>
      <c r="AX626" s="197" t="s">
        <v>80</v>
      </c>
      <c r="AY626" s="199" t="s">
        <v>127</v>
      </c>
    </row>
    <row r="627" s="26" customFormat="true" ht="25.5" hidden="false" customHeight="true" outlineLevel="0" collapsed="false">
      <c r="B627" s="164"/>
      <c r="C627" s="165" t="s">
        <v>836</v>
      </c>
      <c r="D627" s="165" t="s">
        <v>130</v>
      </c>
      <c r="E627" s="166" t="s">
        <v>842</v>
      </c>
      <c r="F627" s="167" t="s">
        <v>843</v>
      </c>
      <c r="G627" s="168" t="s">
        <v>279</v>
      </c>
      <c r="H627" s="169" t="n">
        <v>20</v>
      </c>
      <c r="I627" s="170"/>
      <c r="J627" s="170" t="n">
        <f aca="false">ROUND(I627*H627,2)</f>
        <v>0</v>
      </c>
      <c r="K627" s="167" t="s">
        <v>134</v>
      </c>
      <c r="L627" s="27"/>
      <c r="M627" s="171"/>
      <c r="N627" s="172" t="s">
        <v>43</v>
      </c>
      <c r="O627" s="173" t="n">
        <v>0.248</v>
      </c>
      <c r="P627" s="173" t="n">
        <f aca="false">O627*H627</f>
        <v>4.96</v>
      </c>
      <c r="Q627" s="173" t="n">
        <v>0.00223</v>
      </c>
      <c r="R627" s="173" t="n">
        <f aca="false">Q627*H627</f>
        <v>0.0446</v>
      </c>
      <c r="S627" s="173" t="n">
        <v>0</v>
      </c>
      <c r="T627" s="174" t="n">
        <f aca="false">S627*H627</f>
        <v>0</v>
      </c>
      <c r="AR627" s="10" t="s">
        <v>282</v>
      </c>
      <c r="AT627" s="10" t="s">
        <v>130</v>
      </c>
      <c r="AU627" s="10" t="s">
        <v>82</v>
      </c>
      <c r="AY627" s="10" t="s">
        <v>127</v>
      </c>
      <c r="BE627" s="175" t="n">
        <f aca="false">IF(N627="základní",J627,0)</f>
        <v>0</v>
      </c>
      <c r="BF627" s="175" t="n">
        <f aca="false">IF(N627="snížená",J627,0)</f>
        <v>0</v>
      </c>
      <c r="BG627" s="175" t="n">
        <f aca="false">IF(N627="zákl. přenesená",J627,0)</f>
        <v>0</v>
      </c>
      <c r="BH627" s="175" t="n">
        <f aca="false">IF(N627="sníž. přenesená",J627,0)</f>
        <v>0</v>
      </c>
      <c r="BI627" s="175" t="n">
        <f aca="false">IF(N627="nulová",J627,0)</f>
        <v>0</v>
      </c>
      <c r="BJ627" s="10" t="s">
        <v>80</v>
      </c>
      <c r="BK627" s="175" t="n">
        <f aca="false">ROUND(I627*H627,2)</f>
        <v>0</v>
      </c>
      <c r="BL627" s="10" t="s">
        <v>282</v>
      </c>
      <c r="BM627" s="10" t="s">
        <v>1676</v>
      </c>
    </row>
    <row r="628" s="182" customFormat="true" ht="12" hidden="false" customHeight="false" outlineLevel="0" collapsed="false">
      <c r="B628" s="183"/>
      <c r="D628" s="176" t="s">
        <v>207</v>
      </c>
      <c r="E628" s="184"/>
      <c r="F628" s="185" t="s">
        <v>1378</v>
      </c>
      <c r="H628" s="184"/>
      <c r="L628" s="183"/>
      <c r="M628" s="186"/>
      <c r="N628" s="187"/>
      <c r="O628" s="187"/>
      <c r="P628" s="187"/>
      <c r="Q628" s="187"/>
      <c r="R628" s="187"/>
      <c r="S628" s="187"/>
      <c r="T628" s="188"/>
      <c r="AT628" s="184" t="s">
        <v>207</v>
      </c>
      <c r="AU628" s="184" t="s">
        <v>82</v>
      </c>
      <c r="AV628" s="182" t="s">
        <v>80</v>
      </c>
      <c r="AW628" s="182" t="s">
        <v>35</v>
      </c>
      <c r="AX628" s="182" t="s">
        <v>72</v>
      </c>
      <c r="AY628" s="184" t="s">
        <v>127</v>
      </c>
    </row>
    <row r="629" s="189" customFormat="true" ht="12" hidden="false" customHeight="false" outlineLevel="0" collapsed="false">
      <c r="B629" s="190"/>
      <c r="D629" s="176" t="s">
        <v>207</v>
      </c>
      <c r="E629" s="191"/>
      <c r="F629" s="192" t="s">
        <v>1674</v>
      </c>
      <c r="H629" s="193" t="n">
        <v>7</v>
      </c>
      <c r="L629" s="190"/>
      <c r="M629" s="194"/>
      <c r="N629" s="195"/>
      <c r="O629" s="195"/>
      <c r="P629" s="195"/>
      <c r="Q629" s="195"/>
      <c r="R629" s="195"/>
      <c r="S629" s="195"/>
      <c r="T629" s="196"/>
      <c r="AT629" s="191" t="s">
        <v>207</v>
      </c>
      <c r="AU629" s="191" t="s">
        <v>82</v>
      </c>
      <c r="AV629" s="189" t="s">
        <v>82</v>
      </c>
      <c r="AW629" s="189" t="s">
        <v>35</v>
      </c>
      <c r="AX629" s="189" t="s">
        <v>72</v>
      </c>
      <c r="AY629" s="191" t="s">
        <v>127</v>
      </c>
    </row>
    <row r="630" s="189" customFormat="true" ht="12" hidden="false" customHeight="false" outlineLevel="0" collapsed="false">
      <c r="B630" s="190"/>
      <c r="D630" s="176" t="s">
        <v>207</v>
      </c>
      <c r="E630" s="191"/>
      <c r="F630" s="192" t="s">
        <v>1675</v>
      </c>
      <c r="H630" s="193" t="n">
        <v>13</v>
      </c>
      <c r="L630" s="190"/>
      <c r="M630" s="194"/>
      <c r="N630" s="195"/>
      <c r="O630" s="195"/>
      <c r="P630" s="195"/>
      <c r="Q630" s="195"/>
      <c r="R630" s="195"/>
      <c r="S630" s="195"/>
      <c r="T630" s="196"/>
      <c r="AT630" s="191" t="s">
        <v>207</v>
      </c>
      <c r="AU630" s="191" t="s">
        <v>82</v>
      </c>
      <c r="AV630" s="189" t="s">
        <v>82</v>
      </c>
      <c r="AW630" s="189" t="s">
        <v>35</v>
      </c>
      <c r="AX630" s="189" t="s">
        <v>72</v>
      </c>
      <c r="AY630" s="191" t="s">
        <v>127</v>
      </c>
    </row>
    <row r="631" s="197" customFormat="true" ht="12" hidden="false" customHeight="false" outlineLevel="0" collapsed="false">
      <c r="B631" s="198"/>
      <c r="D631" s="176" t="s">
        <v>207</v>
      </c>
      <c r="E631" s="199"/>
      <c r="F631" s="200" t="s">
        <v>227</v>
      </c>
      <c r="H631" s="201" t="n">
        <v>20</v>
      </c>
      <c r="L631" s="198"/>
      <c r="M631" s="202"/>
      <c r="N631" s="203"/>
      <c r="O631" s="203"/>
      <c r="P631" s="203"/>
      <c r="Q631" s="203"/>
      <c r="R631" s="203"/>
      <c r="S631" s="203"/>
      <c r="T631" s="204"/>
      <c r="AT631" s="199" t="s">
        <v>207</v>
      </c>
      <c r="AU631" s="199" t="s">
        <v>82</v>
      </c>
      <c r="AV631" s="197" t="s">
        <v>146</v>
      </c>
      <c r="AW631" s="197" t="s">
        <v>35</v>
      </c>
      <c r="AX631" s="197" t="s">
        <v>80</v>
      </c>
      <c r="AY631" s="199" t="s">
        <v>127</v>
      </c>
    </row>
    <row r="632" s="26" customFormat="true" ht="16.5" hidden="false" customHeight="true" outlineLevel="0" collapsed="false">
      <c r="B632" s="164"/>
      <c r="C632" s="165" t="s">
        <v>841</v>
      </c>
      <c r="D632" s="165" t="s">
        <v>130</v>
      </c>
      <c r="E632" s="166" t="s">
        <v>832</v>
      </c>
      <c r="F632" s="167" t="s">
        <v>833</v>
      </c>
      <c r="G632" s="168" t="s">
        <v>279</v>
      </c>
      <c r="H632" s="169" t="n">
        <v>9</v>
      </c>
      <c r="I632" s="170"/>
      <c r="J632" s="170" t="n">
        <f aca="false">ROUND(I632*H632,2)</f>
        <v>0</v>
      </c>
      <c r="K632" s="167" t="s">
        <v>134</v>
      </c>
      <c r="L632" s="27"/>
      <c r="M632" s="171"/>
      <c r="N632" s="172" t="s">
        <v>43</v>
      </c>
      <c r="O632" s="173" t="n">
        <v>0.331</v>
      </c>
      <c r="P632" s="173" t="n">
        <f aca="false">O632*H632</f>
        <v>2.979</v>
      </c>
      <c r="Q632" s="173" t="n">
        <v>0.00148</v>
      </c>
      <c r="R632" s="173" t="n">
        <f aca="false">Q632*H632</f>
        <v>0.01332</v>
      </c>
      <c r="S632" s="173" t="n">
        <v>0</v>
      </c>
      <c r="T632" s="174" t="n">
        <f aca="false">S632*H632</f>
        <v>0</v>
      </c>
      <c r="AR632" s="10" t="s">
        <v>282</v>
      </c>
      <c r="AT632" s="10" t="s">
        <v>130</v>
      </c>
      <c r="AU632" s="10" t="s">
        <v>82</v>
      </c>
      <c r="AY632" s="10" t="s">
        <v>127</v>
      </c>
      <c r="BE632" s="175" t="n">
        <f aca="false">IF(N632="základní",J632,0)</f>
        <v>0</v>
      </c>
      <c r="BF632" s="175" t="n">
        <f aca="false">IF(N632="snížená",J632,0)</f>
        <v>0</v>
      </c>
      <c r="BG632" s="175" t="n">
        <f aca="false">IF(N632="zákl. přenesená",J632,0)</f>
        <v>0</v>
      </c>
      <c r="BH632" s="175" t="n">
        <f aca="false">IF(N632="sníž. přenesená",J632,0)</f>
        <v>0</v>
      </c>
      <c r="BI632" s="175" t="n">
        <f aca="false">IF(N632="nulová",J632,0)</f>
        <v>0</v>
      </c>
      <c r="BJ632" s="10" t="s">
        <v>80</v>
      </c>
      <c r="BK632" s="175" t="n">
        <f aca="false">ROUND(I632*H632,2)</f>
        <v>0</v>
      </c>
      <c r="BL632" s="10" t="s">
        <v>282</v>
      </c>
      <c r="BM632" s="10" t="s">
        <v>1677</v>
      </c>
    </row>
    <row r="633" s="182" customFormat="true" ht="12" hidden="false" customHeight="false" outlineLevel="0" collapsed="false">
      <c r="B633" s="183"/>
      <c r="D633" s="176" t="s">
        <v>207</v>
      </c>
      <c r="E633" s="184"/>
      <c r="F633" s="185" t="s">
        <v>1376</v>
      </c>
      <c r="H633" s="184"/>
      <c r="L633" s="183"/>
      <c r="M633" s="186"/>
      <c r="N633" s="187"/>
      <c r="O633" s="187"/>
      <c r="P633" s="187"/>
      <c r="Q633" s="187"/>
      <c r="R633" s="187"/>
      <c r="S633" s="187"/>
      <c r="T633" s="188"/>
      <c r="AT633" s="184" t="s">
        <v>207</v>
      </c>
      <c r="AU633" s="184" t="s">
        <v>82</v>
      </c>
      <c r="AV633" s="182" t="s">
        <v>80</v>
      </c>
      <c r="AW633" s="182" t="s">
        <v>35</v>
      </c>
      <c r="AX633" s="182" t="s">
        <v>72</v>
      </c>
      <c r="AY633" s="184" t="s">
        <v>127</v>
      </c>
    </row>
    <row r="634" s="189" customFormat="true" ht="12" hidden="false" customHeight="false" outlineLevel="0" collapsed="false">
      <c r="B634" s="190"/>
      <c r="D634" s="176" t="s">
        <v>207</v>
      </c>
      <c r="E634" s="191"/>
      <c r="F634" s="192" t="s">
        <v>1678</v>
      </c>
      <c r="H634" s="193" t="n">
        <v>6</v>
      </c>
      <c r="L634" s="190"/>
      <c r="M634" s="194"/>
      <c r="N634" s="195"/>
      <c r="O634" s="195"/>
      <c r="P634" s="195"/>
      <c r="Q634" s="195"/>
      <c r="R634" s="195"/>
      <c r="S634" s="195"/>
      <c r="T634" s="196"/>
      <c r="AT634" s="191" t="s">
        <v>207</v>
      </c>
      <c r="AU634" s="191" t="s">
        <v>82</v>
      </c>
      <c r="AV634" s="189" t="s">
        <v>82</v>
      </c>
      <c r="AW634" s="189" t="s">
        <v>35</v>
      </c>
      <c r="AX634" s="189" t="s">
        <v>72</v>
      </c>
      <c r="AY634" s="191" t="s">
        <v>127</v>
      </c>
    </row>
    <row r="635" s="182" customFormat="true" ht="12" hidden="false" customHeight="false" outlineLevel="0" collapsed="false">
      <c r="B635" s="183"/>
      <c r="D635" s="176" t="s">
        <v>207</v>
      </c>
      <c r="E635" s="184"/>
      <c r="F635" s="185" t="s">
        <v>1378</v>
      </c>
      <c r="H635" s="184"/>
      <c r="L635" s="183"/>
      <c r="M635" s="186"/>
      <c r="N635" s="187"/>
      <c r="O635" s="187"/>
      <c r="P635" s="187"/>
      <c r="Q635" s="187"/>
      <c r="R635" s="187"/>
      <c r="S635" s="187"/>
      <c r="T635" s="188"/>
      <c r="AT635" s="184" t="s">
        <v>207</v>
      </c>
      <c r="AU635" s="184" t="s">
        <v>82</v>
      </c>
      <c r="AV635" s="182" t="s">
        <v>80</v>
      </c>
      <c r="AW635" s="182" t="s">
        <v>35</v>
      </c>
      <c r="AX635" s="182" t="s">
        <v>72</v>
      </c>
      <c r="AY635" s="184" t="s">
        <v>127</v>
      </c>
    </row>
    <row r="636" s="189" customFormat="true" ht="12" hidden="false" customHeight="false" outlineLevel="0" collapsed="false">
      <c r="B636" s="190"/>
      <c r="D636" s="176" t="s">
        <v>207</v>
      </c>
      <c r="E636" s="191"/>
      <c r="F636" s="192" t="s">
        <v>1679</v>
      </c>
      <c r="H636" s="193" t="n">
        <v>3</v>
      </c>
      <c r="L636" s="190"/>
      <c r="M636" s="194"/>
      <c r="N636" s="195"/>
      <c r="O636" s="195"/>
      <c r="P636" s="195"/>
      <c r="Q636" s="195"/>
      <c r="R636" s="195"/>
      <c r="S636" s="195"/>
      <c r="T636" s="196"/>
      <c r="AT636" s="191" t="s">
        <v>207</v>
      </c>
      <c r="AU636" s="191" t="s">
        <v>82</v>
      </c>
      <c r="AV636" s="189" t="s">
        <v>82</v>
      </c>
      <c r="AW636" s="189" t="s">
        <v>35</v>
      </c>
      <c r="AX636" s="189" t="s">
        <v>72</v>
      </c>
      <c r="AY636" s="191" t="s">
        <v>127</v>
      </c>
    </row>
    <row r="637" s="197" customFormat="true" ht="12" hidden="false" customHeight="false" outlineLevel="0" collapsed="false">
      <c r="B637" s="198"/>
      <c r="D637" s="176" t="s">
        <v>207</v>
      </c>
      <c r="E637" s="199"/>
      <c r="F637" s="200" t="s">
        <v>227</v>
      </c>
      <c r="H637" s="201" t="n">
        <v>9</v>
      </c>
      <c r="L637" s="198"/>
      <c r="M637" s="202"/>
      <c r="N637" s="203"/>
      <c r="O637" s="203"/>
      <c r="P637" s="203"/>
      <c r="Q637" s="203"/>
      <c r="R637" s="203"/>
      <c r="S637" s="203"/>
      <c r="T637" s="204"/>
      <c r="AT637" s="199" t="s">
        <v>207</v>
      </c>
      <c r="AU637" s="199" t="s">
        <v>82</v>
      </c>
      <c r="AV637" s="197" t="s">
        <v>146</v>
      </c>
      <c r="AW637" s="197" t="s">
        <v>35</v>
      </c>
      <c r="AX637" s="197" t="s">
        <v>80</v>
      </c>
      <c r="AY637" s="199" t="s">
        <v>127</v>
      </c>
    </row>
    <row r="638" s="26" customFormat="true" ht="16.5" hidden="false" customHeight="true" outlineLevel="0" collapsed="false">
      <c r="B638" s="164"/>
      <c r="C638" s="165" t="s">
        <v>845</v>
      </c>
      <c r="D638" s="165" t="s">
        <v>130</v>
      </c>
      <c r="E638" s="166" t="s">
        <v>873</v>
      </c>
      <c r="F638" s="167" t="s">
        <v>874</v>
      </c>
      <c r="G638" s="168" t="s">
        <v>240</v>
      </c>
      <c r="H638" s="169" t="n">
        <v>6</v>
      </c>
      <c r="I638" s="170"/>
      <c r="J638" s="170" t="n">
        <f aca="false">ROUND(I638*H638,2)</f>
        <v>0</v>
      </c>
      <c r="K638" s="167"/>
      <c r="L638" s="27"/>
      <c r="M638" s="171"/>
      <c r="N638" s="172" t="s">
        <v>43</v>
      </c>
      <c r="O638" s="173" t="n">
        <v>0</v>
      </c>
      <c r="P638" s="173" t="n">
        <f aca="false">O638*H638</f>
        <v>0</v>
      </c>
      <c r="Q638" s="173" t="n">
        <v>0</v>
      </c>
      <c r="R638" s="173" t="n">
        <f aca="false">Q638*H638</f>
        <v>0</v>
      </c>
      <c r="S638" s="173" t="n">
        <v>0</v>
      </c>
      <c r="T638" s="174" t="n">
        <f aca="false">S638*H638</f>
        <v>0</v>
      </c>
      <c r="AR638" s="10" t="s">
        <v>282</v>
      </c>
      <c r="AT638" s="10" t="s">
        <v>130</v>
      </c>
      <c r="AU638" s="10" t="s">
        <v>82</v>
      </c>
      <c r="AY638" s="10" t="s">
        <v>127</v>
      </c>
      <c r="BE638" s="175" t="n">
        <f aca="false">IF(N638="základní",J638,0)</f>
        <v>0</v>
      </c>
      <c r="BF638" s="175" t="n">
        <f aca="false">IF(N638="snížená",J638,0)</f>
        <v>0</v>
      </c>
      <c r="BG638" s="175" t="n">
        <f aca="false">IF(N638="zákl. přenesená",J638,0)</f>
        <v>0</v>
      </c>
      <c r="BH638" s="175" t="n">
        <f aca="false">IF(N638="sníž. přenesená",J638,0)</f>
        <v>0</v>
      </c>
      <c r="BI638" s="175" t="n">
        <f aca="false">IF(N638="nulová",J638,0)</f>
        <v>0</v>
      </c>
      <c r="BJ638" s="10" t="s">
        <v>80</v>
      </c>
      <c r="BK638" s="175" t="n">
        <f aca="false">ROUND(I638*H638,2)</f>
        <v>0</v>
      </c>
      <c r="BL638" s="10" t="s">
        <v>282</v>
      </c>
      <c r="BM638" s="10" t="s">
        <v>1680</v>
      </c>
    </row>
    <row r="639" s="182" customFormat="true" ht="12" hidden="false" customHeight="false" outlineLevel="0" collapsed="false">
      <c r="B639" s="183"/>
      <c r="D639" s="176" t="s">
        <v>207</v>
      </c>
      <c r="E639" s="184"/>
      <c r="F639" s="185" t="s">
        <v>1376</v>
      </c>
      <c r="H639" s="184"/>
      <c r="L639" s="183"/>
      <c r="M639" s="186"/>
      <c r="N639" s="187"/>
      <c r="O639" s="187"/>
      <c r="P639" s="187"/>
      <c r="Q639" s="187"/>
      <c r="R639" s="187"/>
      <c r="S639" s="187"/>
      <c r="T639" s="188"/>
      <c r="AT639" s="184" t="s">
        <v>207</v>
      </c>
      <c r="AU639" s="184" t="s">
        <v>82</v>
      </c>
      <c r="AV639" s="182" t="s">
        <v>80</v>
      </c>
      <c r="AW639" s="182" t="s">
        <v>35</v>
      </c>
      <c r="AX639" s="182" t="s">
        <v>72</v>
      </c>
      <c r="AY639" s="184" t="s">
        <v>127</v>
      </c>
    </row>
    <row r="640" s="189" customFormat="true" ht="12" hidden="false" customHeight="false" outlineLevel="0" collapsed="false">
      <c r="B640" s="190"/>
      <c r="D640" s="176" t="s">
        <v>207</v>
      </c>
      <c r="E640" s="191"/>
      <c r="F640" s="192" t="s">
        <v>1681</v>
      </c>
      <c r="H640" s="193" t="n">
        <v>4</v>
      </c>
      <c r="L640" s="190"/>
      <c r="M640" s="194"/>
      <c r="N640" s="195"/>
      <c r="O640" s="195"/>
      <c r="P640" s="195"/>
      <c r="Q640" s="195"/>
      <c r="R640" s="195"/>
      <c r="S640" s="195"/>
      <c r="T640" s="196"/>
      <c r="AT640" s="191" t="s">
        <v>207</v>
      </c>
      <c r="AU640" s="191" t="s">
        <v>82</v>
      </c>
      <c r="AV640" s="189" t="s">
        <v>82</v>
      </c>
      <c r="AW640" s="189" t="s">
        <v>35</v>
      </c>
      <c r="AX640" s="189" t="s">
        <v>72</v>
      </c>
      <c r="AY640" s="191" t="s">
        <v>127</v>
      </c>
    </row>
    <row r="641" s="182" customFormat="true" ht="12" hidden="false" customHeight="false" outlineLevel="0" collapsed="false">
      <c r="B641" s="183"/>
      <c r="D641" s="176" t="s">
        <v>207</v>
      </c>
      <c r="E641" s="184"/>
      <c r="F641" s="185" t="s">
        <v>1378</v>
      </c>
      <c r="H641" s="184"/>
      <c r="L641" s="183"/>
      <c r="M641" s="186"/>
      <c r="N641" s="187"/>
      <c r="O641" s="187"/>
      <c r="P641" s="187"/>
      <c r="Q641" s="187"/>
      <c r="R641" s="187"/>
      <c r="S641" s="187"/>
      <c r="T641" s="188"/>
      <c r="AT641" s="184" t="s">
        <v>207</v>
      </c>
      <c r="AU641" s="184" t="s">
        <v>82</v>
      </c>
      <c r="AV641" s="182" t="s">
        <v>80</v>
      </c>
      <c r="AW641" s="182" t="s">
        <v>35</v>
      </c>
      <c r="AX641" s="182" t="s">
        <v>72</v>
      </c>
      <c r="AY641" s="184" t="s">
        <v>127</v>
      </c>
    </row>
    <row r="642" s="189" customFormat="true" ht="12" hidden="false" customHeight="false" outlineLevel="0" collapsed="false">
      <c r="B642" s="190"/>
      <c r="D642" s="176" t="s">
        <v>207</v>
      </c>
      <c r="E642" s="191"/>
      <c r="F642" s="192" t="s">
        <v>876</v>
      </c>
      <c r="H642" s="193" t="n">
        <v>2</v>
      </c>
      <c r="L642" s="190"/>
      <c r="M642" s="194"/>
      <c r="N642" s="195"/>
      <c r="O642" s="195"/>
      <c r="P642" s="195"/>
      <c r="Q642" s="195"/>
      <c r="R642" s="195"/>
      <c r="S642" s="195"/>
      <c r="T642" s="196"/>
      <c r="AT642" s="191" t="s">
        <v>207</v>
      </c>
      <c r="AU642" s="191" t="s">
        <v>82</v>
      </c>
      <c r="AV642" s="189" t="s">
        <v>82</v>
      </c>
      <c r="AW642" s="189" t="s">
        <v>35</v>
      </c>
      <c r="AX642" s="189" t="s">
        <v>72</v>
      </c>
      <c r="AY642" s="191" t="s">
        <v>127</v>
      </c>
    </row>
    <row r="643" s="197" customFormat="true" ht="12" hidden="false" customHeight="false" outlineLevel="0" collapsed="false">
      <c r="B643" s="198"/>
      <c r="D643" s="176" t="s">
        <v>207</v>
      </c>
      <c r="E643" s="199"/>
      <c r="F643" s="200" t="s">
        <v>227</v>
      </c>
      <c r="H643" s="201" t="n">
        <v>6</v>
      </c>
      <c r="L643" s="198"/>
      <c r="M643" s="202"/>
      <c r="N643" s="203"/>
      <c r="O643" s="203"/>
      <c r="P643" s="203"/>
      <c r="Q643" s="203"/>
      <c r="R643" s="203"/>
      <c r="S643" s="203"/>
      <c r="T643" s="204"/>
      <c r="AT643" s="199" t="s">
        <v>207</v>
      </c>
      <c r="AU643" s="199" t="s">
        <v>82</v>
      </c>
      <c r="AV643" s="197" t="s">
        <v>146</v>
      </c>
      <c r="AW643" s="197" t="s">
        <v>35</v>
      </c>
      <c r="AX643" s="197" t="s">
        <v>80</v>
      </c>
      <c r="AY643" s="199" t="s">
        <v>127</v>
      </c>
    </row>
    <row r="644" s="26" customFormat="true" ht="25.5" hidden="false" customHeight="true" outlineLevel="0" collapsed="false">
      <c r="B644" s="164"/>
      <c r="C644" s="165" t="s">
        <v>851</v>
      </c>
      <c r="D644" s="165" t="s">
        <v>130</v>
      </c>
      <c r="E644" s="166" t="s">
        <v>1682</v>
      </c>
      <c r="F644" s="167" t="s">
        <v>1683</v>
      </c>
      <c r="G644" s="168" t="s">
        <v>240</v>
      </c>
      <c r="H644" s="169" t="n">
        <v>2</v>
      </c>
      <c r="I644" s="170"/>
      <c r="J644" s="170" t="n">
        <f aca="false">ROUND(I644*H644,2)</f>
        <v>0</v>
      </c>
      <c r="K644" s="167" t="s">
        <v>134</v>
      </c>
      <c r="L644" s="27"/>
      <c r="M644" s="171"/>
      <c r="N644" s="172" t="s">
        <v>43</v>
      </c>
      <c r="O644" s="173" t="n">
        <v>0.715</v>
      </c>
      <c r="P644" s="173" t="n">
        <f aca="false">O644*H644</f>
        <v>1.43</v>
      </c>
      <c r="Q644" s="173" t="n">
        <v>0.00276</v>
      </c>
      <c r="R644" s="173" t="n">
        <f aca="false">Q644*H644</f>
        <v>0.00552</v>
      </c>
      <c r="S644" s="173" t="n">
        <v>0</v>
      </c>
      <c r="T644" s="174" t="n">
        <f aca="false">S644*H644</f>
        <v>0</v>
      </c>
      <c r="AR644" s="10" t="s">
        <v>282</v>
      </c>
      <c r="AT644" s="10" t="s">
        <v>130</v>
      </c>
      <c r="AU644" s="10" t="s">
        <v>82</v>
      </c>
      <c r="AY644" s="10" t="s">
        <v>127</v>
      </c>
      <c r="BE644" s="175" t="n">
        <f aca="false">IF(N644="základní",J644,0)</f>
        <v>0</v>
      </c>
      <c r="BF644" s="175" t="n">
        <f aca="false">IF(N644="snížená",J644,0)</f>
        <v>0</v>
      </c>
      <c r="BG644" s="175" t="n">
        <f aca="false">IF(N644="zákl. přenesená",J644,0)</f>
        <v>0</v>
      </c>
      <c r="BH644" s="175" t="n">
        <f aca="false">IF(N644="sníž. přenesená",J644,0)</f>
        <v>0</v>
      </c>
      <c r="BI644" s="175" t="n">
        <f aca="false">IF(N644="nulová",J644,0)</f>
        <v>0</v>
      </c>
      <c r="BJ644" s="10" t="s">
        <v>80</v>
      </c>
      <c r="BK644" s="175" t="n">
        <f aca="false">ROUND(I644*H644,2)</f>
        <v>0</v>
      </c>
      <c r="BL644" s="10" t="s">
        <v>282</v>
      </c>
      <c r="BM644" s="10" t="s">
        <v>1684</v>
      </c>
    </row>
    <row r="645" s="182" customFormat="true" ht="12" hidden="false" customHeight="false" outlineLevel="0" collapsed="false">
      <c r="B645" s="183"/>
      <c r="D645" s="176" t="s">
        <v>207</v>
      </c>
      <c r="E645" s="184"/>
      <c r="F645" s="185" t="s">
        <v>1376</v>
      </c>
      <c r="H645" s="184"/>
      <c r="L645" s="183"/>
      <c r="M645" s="186"/>
      <c r="N645" s="187"/>
      <c r="O645" s="187"/>
      <c r="P645" s="187"/>
      <c r="Q645" s="187"/>
      <c r="R645" s="187"/>
      <c r="S645" s="187"/>
      <c r="T645" s="188"/>
      <c r="AT645" s="184" t="s">
        <v>207</v>
      </c>
      <c r="AU645" s="184" t="s">
        <v>82</v>
      </c>
      <c r="AV645" s="182" t="s">
        <v>80</v>
      </c>
      <c r="AW645" s="182" t="s">
        <v>35</v>
      </c>
      <c r="AX645" s="182" t="s">
        <v>72</v>
      </c>
      <c r="AY645" s="184" t="s">
        <v>127</v>
      </c>
    </row>
    <row r="646" s="189" customFormat="true" ht="12" hidden="false" customHeight="false" outlineLevel="0" collapsed="false">
      <c r="B646" s="190"/>
      <c r="D646" s="176" t="s">
        <v>207</v>
      </c>
      <c r="E646" s="191"/>
      <c r="F646" s="192" t="s">
        <v>1685</v>
      </c>
      <c r="H646" s="193" t="n">
        <v>2</v>
      </c>
      <c r="L646" s="190"/>
      <c r="M646" s="194"/>
      <c r="N646" s="195"/>
      <c r="O646" s="195"/>
      <c r="P646" s="195"/>
      <c r="Q646" s="195"/>
      <c r="R646" s="195"/>
      <c r="S646" s="195"/>
      <c r="T646" s="196"/>
      <c r="AT646" s="191" t="s">
        <v>207</v>
      </c>
      <c r="AU646" s="191" t="s">
        <v>82</v>
      </c>
      <c r="AV646" s="189" t="s">
        <v>82</v>
      </c>
      <c r="AW646" s="189" t="s">
        <v>35</v>
      </c>
      <c r="AX646" s="189" t="s">
        <v>80</v>
      </c>
      <c r="AY646" s="191" t="s">
        <v>127</v>
      </c>
    </row>
    <row r="647" s="26" customFormat="true" ht="16.5" hidden="false" customHeight="true" outlineLevel="0" collapsed="false">
      <c r="B647" s="164"/>
      <c r="C647" s="165" t="s">
        <v>857</v>
      </c>
      <c r="D647" s="165" t="s">
        <v>130</v>
      </c>
      <c r="E647" s="166" t="s">
        <v>878</v>
      </c>
      <c r="F647" s="167" t="s">
        <v>1686</v>
      </c>
      <c r="G647" s="168" t="s">
        <v>240</v>
      </c>
      <c r="H647" s="169" t="n">
        <v>2</v>
      </c>
      <c r="I647" s="170"/>
      <c r="J647" s="170" t="n">
        <f aca="false">ROUND(I647*H647,2)</f>
        <v>0</v>
      </c>
      <c r="K647" s="167"/>
      <c r="L647" s="27"/>
      <c r="M647" s="171"/>
      <c r="N647" s="172" t="s">
        <v>43</v>
      </c>
      <c r="O647" s="173" t="n">
        <v>0</v>
      </c>
      <c r="P647" s="173" t="n">
        <f aca="false">O647*H647</f>
        <v>0</v>
      </c>
      <c r="Q647" s="173" t="n">
        <v>0</v>
      </c>
      <c r="R647" s="173" t="n">
        <f aca="false">Q647*H647</f>
        <v>0</v>
      </c>
      <c r="S647" s="173" t="n">
        <v>0</v>
      </c>
      <c r="T647" s="174" t="n">
        <f aca="false">S647*H647</f>
        <v>0</v>
      </c>
      <c r="AR647" s="10" t="s">
        <v>282</v>
      </c>
      <c r="AT647" s="10" t="s">
        <v>130</v>
      </c>
      <c r="AU647" s="10" t="s">
        <v>82</v>
      </c>
      <c r="AY647" s="10" t="s">
        <v>127</v>
      </c>
      <c r="BE647" s="175" t="n">
        <f aca="false">IF(N647="základní",J647,0)</f>
        <v>0</v>
      </c>
      <c r="BF647" s="175" t="n">
        <f aca="false">IF(N647="snížená",J647,0)</f>
        <v>0</v>
      </c>
      <c r="BG647" s="175" t="n">
        <f aca="false">IF(N647="zákl. přenesená",J647,0)</f>
        <v>0</v>
      </c>
      <c r="BH647" s="175" t="n">
        <f aca="false">IF(N647="sníž. přenesená",J647,0)</f>
        <v>0</v>
      </c>
      <c r="BI647" s="175" t="n">
        <f aca="false">IF(N647="nulová",J647,0)</f>
        <v>0</v>
      </c>
      <c r="BJ647" s="10" t="s">
        <v>80</v>
      </c>
      <c r="BK647" s="175" t="n">
        <f aca="false">ROUND(I647*H647,2)</f>
        <v>0</v>
      </c>
      <c r="BL647" s="10" t="s">
        <v>282</v>
      </c>
      <c r="BM647" s="10" t="s">
        <v>1687</v>
      </c>
    </row>
    <row r="648" s="182" customFormat="true" ht="12" hidden="false" customHeight="false" outlineLevel="0" collapsed="false">
      <c r="B648" s="183"/>
      <c r="D648" s="176" t="s">
        <v>207</v>
      </c>
      <c r="E648" s="184"/>
      <c r="F648" s="185" t="s">
        <v>1376</v>
      </c>
      <c r="H648" s="184"/>
      <c r="L648" s="183"/>
      <c r="M648" s="186"/>
      <c r="N648" s="187"/>
      <c r="O648" s="187"/>
      <c r="P648" s="187"/>
      <c r="Q648" s="187"/>
      <c r="R648" s="187"/>
      <c r="S648" s="187"/>
      <c r="T648" s="188"/>
      <c r="AT648" s="184" t="s">
        <v>207</v>
      </c>
      <c r="AU648" s="184" t="s">
        <v>82</v>
      </c>
      <c r="AV648" s="182" t="s">
        <v>80</v>
      </c>
      <c r="AW648" s="182" t="s">
        <v>35</v>
      </c>
      <c r="AX648" s="182" t="s">
        <v>72</v>
      </c>
      <c r="AY648" s="184" t="s">
        <v>127</v>
      </c>
    </row>
    <row r="649" s="189" customFormat="true" ht="12" hidden="false" customHeight="false" outlineLevel="0" collapsed="false">
      <c r="B649" s="190"/>
      <c r="D649" s="176" t="s">
        <v>207</v>
      </c>
      <c r="E649" s="191"/>
      <c r="F649" s="192" t="s">
        <v>1685</v>
      </c>
      <c r="H649" s="193" t="n">
        <v>2</v>
      </c>
      <c r="L649" s="190"/>
      <c r="M649" s="194"/>
      <c r="N649" s="195"/>
      <c r="O649" s="195"/>
      <c r="P649" s="195"/>
      <c r="Q649" s="195"/>
      <c r="R649" s="195"/>
      <c r="S649" s="195"/>
      <c r="T649" s="196"/>
      <c r="AT649" s="191" t="s">
        <v>207</v>
      </c>
      <c r="AU649" s="191" t="s">
        <v>82</v>
      </c>
      <c r="AV649" s="189" t="s">
        <v>82</v>
      </c>
      <c r="AW649" s="189" t="s">
        <v>35</v>
      </c>
      <c r="AX649" s="189" t="s">
        <v>80</v>
      </c>
      <c r="AY649" s="191" t="s">
        <v>127</v>
      </c>
    </row>
    <row r="650" s="26" customFormat="true" ht="25.5" hidden="false" customHeight="true" outlineLevel="0" collapsed="false">
      <c r="B650" s="164"/>
      <c r="C650" s="165" t="s">
        <v>867</v>
      </c>
      <c r="D650" s="165" t="s">
        <v>130</v>
      </c>
      <c r="E650" s="166" t="s">
        <v>1688</v>
      </c>
      <c r="F650" s="167" t="s">
        <v>1689</v>
      </c>
      <c r="G650" s="168" t="s">
        <v>257</v>
      </c>
      <c r="H650" s="169" t="n">
        <v>3.5</v>
      </c>
      <c r="I650" s="170"/>
      <c r="J650" s="170" t="n">
        <f aca="false">ROUND(I650*H650,2)</f>
        <v>0</v>
      </c>
      <c r="K650" s="167"/>
      <c r="L650" s="27"/>
      <c r="M650" s="171"/>
      <c r="N650" s="172" t="s">
        <v>43</v>
      </c>
      <c r="O650" s="173" t="n">
        <v>1.18</v>
      </c>
      <c r="P650" s="173" t="n">
        <f aca="false">O650*H650</f>
        <v>4.13</v>
      </c>
      <c r="Q650" s="173" t="n">
        <v>0.00637</v>
      </c>
      <c r="R650" s="173" t="n">
        <f aca="false">Q650*H650</f>
        <v>0.022295</v>
      </c>
      <c r="S650" s="173" t="n">
        <v>0</v>
      </c>
      <c r="T650" s="174" t="n">
        <f aca="false">S650*H650</f>
        <v>0</v>
      </c>
      <c r="AR650" s="10" t="s">
        <v>282</v>
      </c>
      <c r="AT650" s="10" t="s">
        <v>130</v>
      </c>
      <c r="AU650" s="10" t="s">
        <v>82</v>
      </c>
      <c r="AY650" s="10" t="s">
        <v>127</v>
      </c>
      <c r="BE650" s="175" t="n">
        <f aca="false">IF(N650="základní",J650,0)</f>
        <v>0</v>
      </c>
      <c r="BF650" s="175" t="n">
        <f aca="false">IF(N650="snížená",J650,0)</f>
        <v>0</v>
      </c>
      <c r="BG650" s="175" t="n">
        <f aca="false">IF(N650="zákl. přenesená",J650,0)</f>
        <v>0</v>
      </c>
      <c r="BH650" s="175" t="n">
        <f aca="false">IF(N650="sníž. přenesená",J650,0)</f>
        <v>0</v>
      </c>
      <c r="BI650" s="175" t="n">
        <f aca="false">IF(N650="nulová",J650,0)</f>
        <v>0</v>
      </c>
      <c r="BJ650" s="10" t="s">
        <v>80</v>
      </c>
      <c r="BK650" s="175" t="n">
        <f aca="false">ROUND(I650*H650,2)</f>
        <v>0</v>
      </c>
      <c r="BL650" s="10" t="s">
        <v>282</v>
      </c>
      <c r="BM650" s="10" t="s">
        <v>1690</v>
      </c>
    </row>
    <row r="651" s="182" customFormat="true" ht="12" hidden="false" customHeight="false" outlineLevel="0" collapsed="false">
      <c r="B651" s="183"/>
      <c r="D651" s="176" t="s">
        <v>207</v>
      </c>
      <c r="E651" s="184"/>
      <c r="F651" s="185" t="s">
        <v>1691</v>
      </c>
      <c r="H651" s="184"/>
      <c r="L651" s="183"/>
      <c r="M651" s="186"/>
      <c r="N651" s="187"/>
      <c r="O651" s="187"/>
      <c r="P651" s="187"/>
      <c r="Q651" s="187"/>
      <c r="R651" s="187"/>
      <c r="S651" s="187"/>
      <c r="T651" s="188"/>
      <c r="AT651" s="184" t="s">
        <v>207</v>
      </c>
      <c r="AU651" s="184" t="s">
        <v>82</v>
      </c>
      <c r="AV651" s="182" t="s">
        <v>80</v>
      </c>
      <c r="AW651" s="182" t="s">
        <v>35</v>
      </c>
      <c r="AX651" s="182" t="s">
        <v>72</v>
      </c>
      <c r="AY651" s="184" t="s">
        <v>127</v>
      </c>
    </row>
    <row r="652" s="189" customFormat="true" ht="12" hidden="false" customHeight="false" outlineLevel="0" collapsed="false">
      <c r="B652" s="190"/>
      <c r="D652" s="176" t="s">
        <v>207</v>
      </c>
      <c r="E652" s="191"/>
      <c r="F652" s="192" t="s">
        <v>1692</v>
      </c>
      <c r="H652" s="193" t="n">
        <v>3.5</v>
      </c>
      <c r="L652" s="190"/>
      <c r="M652" s="194"/>
      <c r="N652" s="195"/>
      <c r="O652" s="195"/>
      <c r="P652" s="195"/>
      <c r="Q652" s="195"/>
      <c r="R652" s="195"/>
      <c r="S652" s="195"/>
      <c r="T652" s="196"/>
      <c r="AT652" s="191" t="s">
        <v>207</v>
      </c>
      <c r="AU652" s="191" t="s">
        <v>82</v>
      </c>
      <c r="AV652" s="189" t="s">
        <v>82</v>
      </c>
      <c r="AW652" s="189" t="s">
        <v>35</v>
      </c>
      <c r="AX652" s="189" t="s">
        <v>80</v>
      </c>
      <c r="AY652" s="191" t="s">
        <v>127</v>
      </c>
    </row>
    <row r="653" s="26" customFormat="true" ht="25.5" hidden="false" customHeight="true" outlineLevel="0" collapsed="false">
      <c r="B653" s="164"/>
      <c r="C653" s="165" t="s">
        <v>872</v>
      </c>
      <c r="D653" s="165" t="s">
        <v>130</v>
      </c>
      <c r="E653" s="166" t="s">
        <v>1693</v>
      </c>
      <c r="F653" s="167" t="s">
        <v>1694</v>
      </c>
      <c r="G653" s="168" t="s">
        <v>240</v>
      </c>
      <c r="H653" s="169" t="n">
        <v>1</v>
      </c>
      <c r="I653" s="170"/>
      <c r="J653" s="170" t="n">
        <f aca="false">ROUND(I653*H653,2)</f>
        <v>0</v>
      </c>
      <c r="K653" s="167"/>
      <c r="L653" s="27"/>
      <c r="M653" s="171"/>
      <c r="N653" s="172" t="s">
        <v>43</v>
      </c>
      <c r="O653" s="173" t="n">
        <v>0</v>
      </c>
      <c r="P653" s="173" t="n">
        <f aca="false">O653*H653</f>
        <v>0</v>
      </c>
      <c r="Q653" s="173" t="n">
        <v>0</v>
      </c>
      <c r="R653" s="173" t="n">
        <f aca="false">Q653*H653</f>
        <v>0</v>
      </c>
      <c r="S653" s="173" t="n">
        <v>0</v>
      </c>
      <c r="T653" s="174" t="n">
        <f aca="false">S653*H653</f>
        <v>0</v>
      </c>
      <c r="AR653" s="10" t="s">
        <v>282</v>
      </c>
      <c r="AT653" s="10" t="s">
        <v>130</v>
      </c>
      <c r="AU653" s="10" t="s">
        <v>82</v>
      </c>
      <c r="AY653" s="10" t="s">
        <v>127</v>
      </c>
      <c r="BE653" s="175" t="n">
        <f aca="false">IF(N653="základní",J653,0)</f>
        <v>0</v>
      </c>
      <c r="BF653" s="175" t="n">
        <f aca="false">IF(N653="snížená",J653,0)</f>
        <v>0</v>
      </c>
      <c r="BG653" s="175" t="n">
        <f aca="false">IF(N653="zákl. přenesená",J653,0)</f>
        <v>0</v>
      </c>
      <c r="BH653" s="175" t="n">
        <f aca="false">IF(N653="sníž. přenesená",J653,0)</f>
        <v>0</v>
      </c>
      <c r="BI653" s="175" t="n">
        <f aca="false">IF(N653="nulová",J653,0)</f>
        <v>0</v>
      </c>
      <c r="BJ653" s="10" t="s">
        <v>80</v>
      </c>
      <c r="BK653" s="175" t="n">
        <f aca="false">ROUND(I653*H653,2)</f>
        <v>0</v>
      </c>
      <c r="BL653" s="10" t="s">
        <v>282</v>
      </c>
      <c r="BM653" s="10" t="s">
        <v>1695</v>
      </c>
    </row>
    <row r="654" s="182" customFormat="true" ht="12" hidden="false" customHeight="false" outlineLevel="0" collapsed="false">
      <c r="B654" s="183"/>
      <c r="D654" s="176" t="s">
        <v>207</v>
      </c>
      <c r="E654" s="184"/>
      <c r="F654" s="185" t="s">
        <v>1691</v>
      </c>
      <c r="H654" s="184"/>
      <c r="L654" s="183"/>
      <c r="M654" s="186"/>
      <c r="N654" s="187"/>
      <c r="O654" s="187"/>
      <c r="P654" s="187"/>
      <c r="Q654" s="187"/>
      <c r="R654" s="187"/>
      <c r="S654" s="187"/>
      <c r="T654" s="188"/>
      <c r="AT654" s="184" t="s">
        <v>207</v>
      </c>
      <c r="AU654" s="184" t="s">
        <v>82</v>
      </c>
      <c r="AV654" s="182" t="s">
        <v>80</v>
      </c>
      <c r="AW654" s="182" t="s">
        <v>35</v>
      </c>
      <c r="AX654" s="182" t="s">
        <v>72</v>
      </c>
      <c r="AY654" s="184" t="s">
        <v>127</v>
      </c>
    </row>
    <row r="655" s="189" customFormat="true" ht="12" hidden="false" customHeight="false" outlineLevel="0" collapsed="false">
      <c r="B655" s="190"/>
      <c r="D655" s="176" t="s">
        <v>207</v>
      </c>
      <c r="E655" s="191"/>
      <c r="F655" s="192" t="s">
        <v>1696</v>
      </c>
      <c r="H655" s="193" t="n">
        <v>1</v>
      </c>
      <c r="L655" s="190"/>
      <c r="M655" s="194"/>
      <c r="N655" s="195"/>
      <c r="O655" s="195"/>
      <c r="P655" s="195"/>
      <c r="Q655" s="195"/>
      <c r="R655" s="195"/>
      <c r="S655" s="195"/>
      <c r="T655" s="196"/>
      <c r="AT655" s="191" t="s">
        <v>207</v>
      </c>
      <c r="AU655" s="191" t="s">
        <v>82</v>
      </c>
      <c r="AV655" s="189" t="s">
        <v>82</v>
      </c>
      <c r="AW655" s="189" t="s">
        <v>35</v>
      </c>
      <c r="AX655" s="189" t="s">
        <v>80</v>
      </c>
      <c r="AY655" s="191" t="s">
        <v>127</v>
      </c>
    </row>
    <row r="656" s="26" customFormat="true" ht="16.5" hidden="false" customHeight="true" outlineLevel="0" collapsed="false">
      <c r="B656" s="164"/>
      <c r="C656" s="165" t="s">
        <v>877</v>
      </c>
      <c r="D656" s="165" t="s">
        <v>130</v>
      </c>
      <c r="E656" s="166" t="s">
        <v>1697</v>
      </c>
      <c r="F656" s="167" t="s">
        <v>1698</v>
      </c>
      <c r="G656" s="168" t="s">
        <v>240</v>
      </c>
      <c r="H656" s="169" t="n">
        <v>1</v>
      </c>
      <c r="I656" s="170"/>
      <c r="J656" s="170" t="n">
        <f aca="false">ROUND(I656*H656,2)</f>
        <v>0</v>
      </c>
      <c r="K656" s="167"/>
      <c r="L656" s="27"/>
      <c r="M656" s="171"/>
      <c r="N656" s="172" t="s">
        <v>43</v>
      </c>
      <c r="O656" s="173" t="n">
        <v>0</v>
      </c>
      <c r="P656" s="173" t="n">
        <f aca="false">O656*H656</f>
        <v>0</v>
      </c>
      <c r="Q656" s="173" t="n">
        <v>0</v>
      </c>
      <c r="R656" s="173" t="n">
        <f aca="false">Q656*H656</f>
        <v>0</v>
      </c>
      <c r="S656" s="173" t="n">
        <v>0</v>
      </c>
      <c r="T656" s="174" t="n">
        <f aca="false">S656*H656</f>
        <v>0</v>
      </c>
      <c r="AR656" s="10" t="s">
        <v>282</v>
      </c>
      <c r="AT656" s="10" t="s">
        <v>130</v>
      </c>
      <c r="AU656" s="10" t="s">
        <v>82</v>
      </c>
      <c r="AY656" s="10" t="s">
        <v>127</v>
      </c>
      <c r="BE656" s="175" t="n">
        <f aca="false">IF(N656="základní",J656,0)</f>
        <v>0</v>
      </c>
      <c r="BF656" s="175" t="n">
        <f aca="false">IF(N656="snížená",J656,0)</f>
        <v>0</v>
      </c>
      <c r="BG656" s="175" t="n">
        <f aca="false">IF(N656="zákl. přenesená",J656,0)</f>
        <v>0</v>
      </c>
      <c r="BH656" s="175" t="n">
        <f aca="false">IF(N656="sníž. přenesená",J656,0)</f>
        <v>0</v>
      </c>
      <c r="BI656" s="175" t="n">
        <f aca="false">IF(N656="nulová",J656,0)</f>
        <v>0</v>
      </c>
      <c r="BJ656" s="10" t="s">
        <v>80</v>
      </c>
      <c r="BK656" s="175" t="n">
        <f aca="false">ROUND(I656*H656,2)</f>
        <v>0</v>
      </c>
      <c r="BL656" s="10" t="s">
        <v>282</v>
      </c>
      <c r="BM656" s="10" t="s">
        <v>1699</v>
      </c>
    </row>
    <row r="657" s="182" customFormat="true" ht="12" hidden="false" customHeight="false" outlineLevel="0" collapsed="false">
      <c r="B657" s="183"/>
      <c r="D657" s="176" t="s">
        <v>207</v>
      </c>
      <c r="E657" s="184"/>
      <c r="F657" s="185" t="s">
        <v>1691</v>
      </c>
      <c r="H657" s="184"/>
      <c r="L657" s="183"/>
      <c r="M657" s="186"/>
      <c r="N657" s="187"/>
      <c r="O657" s="187"/>
      <c r="P657" s="187"/>
      <c r="Q657" s="187"/>
      <c r="R657" s="187"/>
      <c r="S657" s="187"/>
      <c r="T657" s="188"/>
      <c r="AT657" s="184" t="s">
        <v>207</v>
      </c>
      <c r="AU657" s="184" t="s">
        <v>82</v>
      </c>
      <c r="AV657" s="182" t="s">
        <v>80</v>
      </c>
      <c r="AW657" s="182" t="s">
        <v>35</v>
      </c>
      <c r="AX657" s="182" t="s">
        <v>72</v>
      </c>
      <c r="AY657" s="184" t="s">
        <v>127</v>
      </c>
    </row>
    <row r="658" s="189" customFormat="true" ht="12" hidden="false" customHeight="false" outlineLevel="0" collapsed="false">
      <c r="B658" s="190"/>
      <c r="D658" s="176" t="s">
        <v>207</v>
      </c>
      <c r="E658" s="191"/>
      <c r="F658" s="192" t="s">
        <v>1696</v>
      </c>
      <c r="H658" s="193" t="n">
        <v>1</v>
      </c>
      <c r="L658" s="190"/>
      <c r="M658" s="194"/>
      <c r="N658" s="195"/>
      <c r="O658" s="195"/>
      <c r="P658" s="195"/>
      <c r="Q658" s="195"/>
      <c r="R658" s="195"/>
      <c r="S658" s="195"/>
      <c r="T658" s="196"/>
      <c r="AT658" s="191" t="s">
        <v>207</v>
      </c>
      <c r="AU658" s="191" t="s">
        <v>82</v>
      </c>
      <c r="AV658" s="189" t="s">
        <v>82</v>
      </c>
      <c r="AW658" s="189" t="s">
        <v>35</v>
      </c>
      <c r="AX658" s="189" t="s">
        <v>80</v>
      </c>
      <c r="AY658" s="191" t="s">
        <v>127</v>
      </c>
    </row>
    <row r="659" s="26" customFormat="true" ht="25.5" hidden="false" customHeight="true" outlineLevel="0" collapsed="false">
      <c r="B659" s="164"/>
      <c r="C659" s="165" t="s">
        <v>882</v>
      </c>
      <c r="D659" s="165" t="s">
        <v>130</v>
      </c>
      <c r="E659" s="166" t="s">
        <v>1700</v>
      </c>
      <c r="F659" s="167" t="s">
        <v>1701</v>
      </c>
      <c r="G659" s="168" t="s">
        <v>279</v>
      </c>
      <c r="H659" s="169" t="n">
        <v>15</v>
      </c>
      <c r="I659" s="170"/>
      <c r="J659" s="170" t="n">
        <f aca="false">ROUND(I659*H659,2)</f>
        <v>0</v>
      </c>
      <c r="K659" s="167" t="s">
        <v>134</v>
      </c>
      <c r="L659" s="27"/>
      <c r="M659" s="171"/>
      <c r="N659" s="172" t="s">
        <v>43</v>
      </c>
      <c r="O659" s="173" t="n">
        <v>0.351</v>
      </c>
      <c r="P659" s="173" t="n">
        <f aca="false">O659*H659</f>
        <v>5.265</v>
      </c>
      <c r="Q659" s="173" t="n">
        <v>0.00286</v>
      </c>
      <c r="R659" s="173" t="n">
        <f aca="false">Q659*H659</f>
        <v>0.0429</v>
      </c>
      <c r="S659" s="173" t="n">
        <v>0</v>
      </c>
      <c r="T659" s="174" t="n">
        <f aca="false">S659*H659</f>
        <v>0</v>
      </c>
      <c r="AR659" s="10" t="s">
        <v>282</v>
      </c>
      <c r="AT659" s="10" t="s">
        <v>130</v>
      </c>
      <c r="AU659" s="10" t="s">
        <v>82</v>
      </c>
      <c r="AY659" s="10" t="s">
        <v>127</v>
      </c>
      <c r="BE659" s="175" t="n">
        <f aca="false">IF(N659="základní",J659,0)</f>
        <v>0</v>
      </c>
      <c r="BF659" s="175" t="n">
        <f aca="false">IF(N659="snížená",J659,0)</f>
        <v>0</v>
      </c>
      <c r="BG659" s="175" t="n">
        <f aca="false">IF(N659="zákl. přenesená",J659,0)</f>
        <v>0</v>
      </c>
      <c r="BH659" s="175" t="n">
        <f aca="false">IF(N659="sníž. přenesená",J659,0)</f>
        <v>0</v>
      </c>
      <c r="BI659" s="175" t="n">
        <f aca="false">IF(N659="nulová",J659,0)</f>
        <v>0</v>
      </c>
      <c r="BJ659" s="10" t="s">
        <v>80</v>
      </c>
      <c r="BK659" s="175" t="n">
        <f aca="false">ROUND(I659*H659,2)</f>
        <v>0</v>
      </c>
      <c r="BL659" s="10" t="s">
        <v>282</v>
      </c>
      <c r="BM659" s="10" t="s">
        <v>1702</v>
      </c>
    </row>
    <row r="660" s="182" customFormat="true" ht="12" hidden="false" customHeight="false" outlineLevel="0" collapsed="false">
      <c r="B660" s="183"/>
      <c r="D660" s="176" t="s">
        <v>207</v>
      </c>
      <c r="E660" s="184"/>
      <c r="F660" s="185" t="s">
        <v>1376</v>
      </c>
      <c r="H660" s="184"/>
      <c r="L660" s="183"/>
      <c r="M660" s="186"/>
      <c r="N660" s="187"/>
      <c r="O660" s="187"/>
      <c r="P660" s="187"/>
      <c r="Q660" s="187"/>
      <c r="R660" s="187"/>
      <c r="S660" s="187"/>
      <c r="T660" s="188"/>
      <c r="AT660" s="184" t="s">
        <v>207</v>
      </c>
      <c r="AU660" s="184" t="s">
        <v>82</v>
      </c>
      <c r="AV660" s="182" t="s">
        <v>80</v>
      </c>
      <c r="AW660" s="182" t="s">
        <v>35</v>
      </c>
      <c r="AX660" s="182" t="s">
        <v>72</v>
      </c>
      <c r="AY660" s="184" t="s">
        <v>127</v>
      </c>
    </row>
    <row r="661" s="189" customFormat="true" ht="12" hidden="false" customHeight="false" outlineLevel="0" collapsed="false">
      <c r="B661" s="190"/>
      <c r="D661" s="176" t="s">
        <v>207</v>
      </c>
      <c r="E661" s="191"/>
      <c r="F661" s="192" t="s">
        <v>1703</v>
      </c>
      <c r="H661" s="193" t="n">
        <v>12</v>
      </c>
      <c r="L661" s="190"/>
      <c r="M661" s="194"/>
      <c r="N661" s="195"/>
      <c r="O661" s="195"/>
      <c r="P661" s="195"/>
      <c r="Q661" s="195"/>
      <c r="R661" s="195"/>
      <c r="S661" s="195"/>
      <c r="T661" s="196"/>
      <c r="AT661" s="191" t="s">
        <v>207</v>
      </c>
      <c r="AU661" s="191" t="s">
        <v>82</v>
      </c>
      <c r="AV661" s="189" t="s">
        <v>82</v>
      </c>
      <c r="AW661" s="189" t="s">
        <v>35</v>
      </c>
      <c r="AX661" s="189" t="s">
        <v>72</v>
      </c>
      <c r="AY661" s="191" t="s">
        <v>127</v>
      </c>
    </row>
    <row r="662" s="182" customFormat="true" ht="12" hidden="false" customHeight="false" outlineLevel="0" collapsed="false">
      <c r="B662" s="183"/>
      <c r="D662" s="176" t="s">
        <v>207</v>
      </c>
      <c r="E662" s="184"/>
      <c r="F662" s="185" t="s">
        <v>1378</v>
      </c>
      <c r="H662" s="184"/>
      <c r="L662" s="183"/>
      <c r="M662" s="186"/>
      <c r="N662" s="187"/>
      <c r="O662" s="187"/>
      <c r="P662" s="187"/>
      <c r="Q662" s="187"/>
      <c r="R662" s="187"/>
      <c r="S662" s="187"/>
      <c r="T662" s="188"/>
      <c r="AT662" s="184" t="s">
        <v>207</v>
      </c>
      <c r="AU662" s="184" t="s">
        <v>82</v>
      </c>
      <c r="AV662" s="182" t="s">
        <v>80</v>
      </c>
      <c r="AW662" s="182" t="s">
        <v>35</v>
      </c>
      <c r="AX662" s="182" t="s">
        <v>72</v>
      </c>
      <c r="AY662" s="184" t="s">
        <v>127</v>
      </c>
    </row>
    <row r="663" s="189" customFormat="true" ht="12" hidden="false" customHeight="false" outlineLevel="0" collapsed="false">
      <c r="B663" s="190"/>
      <c r="D663" s="176" t="s">
        <v>207</v>
      </c>
      <c r="E663" s="191"/>
      <c r="F663" s="192" t="s">
        <v>1704</v>
      </c>
      <c r="H663" s="193" t="n">
        <v>3</v>
      </c>
      <c r="L663" s="190"/>
      <c r="M663" s="194"/>
      <c r="N663" s="195"/>
      <c r="O663" s="195"/>
      <c r="P663" s="195"/>
      <c r="Q663" s="195"/>
      <c r="R663" s="195"/>
      <c r="S663" s="195"/>
      <c r="T663" s="196"/>
      <c r="AT663" s="191" t="s">
        <v>207</v>
      </c>
      <c r="AU663" s="191" t="s">
        <v>82</v>
      </c>
      <c r="AV663" s="189" t="s">
        <v>82</v>
      </c>
      <c r="AW663" s="189" t="s">
        <v>35</v>
      </c>
      <c r="AX663" s="189" t="s">
        <v>72</v>
      </c>
      <c r="AY663" s="191" t="s">
        <v>127</v>
      </c>
    </row>
    <row r="664" s="197" customFormat="true" ht="12" hidden="false" customHeight="false" outlineLevel="0" collapsed="false">
      <c r="B664" s="198"/>
      <c r="D664" s="176" t="s">
        <v>207</v>
      </c>
      <c r="E664" s="199"/>
      <c r="F664" s="200" t="s">
        <v>227</v>
      </c>
      <c r="H664" s="201" t="n">
        <v>15</v>
      </c>
      <c r="L664" s="198"/>
      <c r="M664" s="202"/>
      <c r="N664" s="203"/>
      <c r="O664" s="203"/>
      <c r="P664" s="203"/>
      <c r="Q664" s="203"/>
      <c r="R664" s="203"/>
      <c r="S664" s="203"/>
      <c r="T664" s="204"/>
      <c r="AT664" s="199" t="s">
        <v>207</v>
      </c>
      <c r="AU664" s="199" t="s">
        <v>82</v>
      </c>
      <c r="AV664" s="197" t="s">
        <v>146</v>
      </c>
      <c r="AW664" s="197" t="s">
        <v>35</v>
      </c>
      <c r="AX664" s="197" t="s">
        <v>80</v>
      </c>
      <c r="AY664" s="199" t="s">
        <v>127</v>
      </c>
    </row>
    <row r="665" s="26" customFormat="true" ht="16.5" hidden="false" customHeight="true" outlineLevel="0" collapsed="false">
      <c r="B665" s="164"/>
      <c r="C665" s="165" t="s">
        <v>888</v>
      </c>
      <c r="D665" s="165" t="s">
        <v>130</v>
      </c>
      <c r="E665" s="166" t="s">
        <v>883</v>
      </c>
      <c r="F665" s="167" t="s">
        <v>884</v>
      </c>
      <c r="G665" s="168" t="s">
        <v>218</v>
      </c>
      <c r="H665" s="169" t="n">
        <v>0.936</v>
      </c>
      <c r="I665" s="170"/>
      <c r="J665" s="170" t="n">
        <f aca="false">ROUND(I665*H665,2)</f>
        <v>0</v>
      </c>
      <c r="K665" s="167" t="s">
        <v>134</v>
      </c>
      <c r="L665" s="27"/>
      <c r="M665" s="171"/>
      <c r="N665" s="172" t="s">
        <v>43</v>
      </c>
      <c r="O665" s="173" t="n">
        <v>4.947</v>
      </c>
      <c r="P665" s="173" t="n">
        <f aca="false">O665*H665</f>
        <v>4.630392</v>
      </c>
      <c r="Q665" s="173" t="n">
        <v>0</v>
      </c>
      <c r="R665" s="173" t="n">
        <f aca="false">Q665*H665</f>
        <v>0</v>
      </c>
      <c r="S665" s="173" t="n">
        <v>0</v>
      </c>
      <c r="T665" s="174" t="n">
        <f aca="false">S665*H665</f>
        <v>0</v>
      </c>
      <c r="AR665" s="10" t="s">
        <v>282</v>
      </c>
      <c r="AT665" s="10" t="s">
        <v>130</v>
      </c>
      <c r="AU665" s="10" t="s">
        <v>82</v>
      </c>
      <c r="AY665" s="10" t="s">
        <v>127</v>
      </c>
      <c r="BE665" s="175" t="n">
        <f aca="false">IF(N665="základní",J665,0)</f>
        <v>0</v>
      </c>
      <c r="BF665" s="175" t="n">
        <f aca="false">IF(N665="snížená",J665,0)</f>
        <v>0</v>
      </c>
      <c r="BG665" s="175" t="n">
        <f aca="false">IF(N665="zákl. přenesená",J665,0)</f>
        <v>0</v>
      </c>
      <c r="BH665" s="175" t="n">
        <f aca="false">IF(N665="sníž. přenesená",J665,0)</f>
        <v>0</v>
      </c>
      <c r="BI665" s="175" t="n">
        <f aca="false">IF(N665="nulová",J665,0)</f>
        <v>0</v>
      </c>
      <c r="BJ665" s="10" t="s">
        <v>80</v>
      </c>
      <c r="BK665" s="175" t="n">
        <f aca="false">ROUND(I665*H665,2)</f>
        <v>0</v>
      </c>
      <c r="BL665" s="10" t="s">
        <v>282</v>
      </c>
      <c r="BM665" s="10" t="s">
        <v>1705</v>
      </c>
    </row>
    <row r="666" s="151" customFormat="true" ht="29.85" hidden="false" customHeight="true" outlineLevel="0" collapsed="false">
      <c r="B666" s="152"/>
      <c r="D666" s="153" t="s">
        <v>71</v>
      </c>
      <c r="E666" s="162" t="s">
        <v>1706</v>
      </c>
      <c r="F666" s="162" t="s">
        <v>1707</v>
      </c>
      <c r="J666" s="163" t="n">
        <f aca="false">BK666</f>
        <v>0</v>
      </c>
      <c r="L666" s="152"/>
      <c r="M666" s="156"/>
      <c r="N666" s="157"/>
      <c r="O666" s="157"/>
      <c r="P666" s="158" t="n">
        <f aca="false">SUM(P667:P678)</f>
        <v>0</v>
      </c>
      <c r="Q666" s="157"/>
      <c r="R666" s="158" t="n">
        <f aca="false">SUM(R667:R678)</f>
        <v>0</v>
      </c>
      <c r="S666" s="157"/>
      <c r="T666" s="159" t="n">
        <f aca="false">SUM(T667:T678)</f>
        <v>0</v>
      </c>
      <c r="AR666" s="153" t="s">
        <v>82</v>
      </c>
      <c r="AT666" s="160" t="s">
        <v>71</v>
      </c>
      <c r="AU666" s="160" t="s">
        <v>80</v>
      </c>
      <c r="AY666" s="153" t="s">
        <v>127</v>
      </c>
      <c r="BK666" s="161" t="n">
        <f aca="false">SUM(BK667:BK678)</f>
        <v>0</v>
      </c>
    </row>
    <row r="667" s="26" customFormat="true" ht="16.5" hidden="false" customHeight="true" outlineLevel="0" collapsed="false">
      <c r="B667" s="164"/>
      <c r="C667" s="165" t="s">
        <v>894</v>
      </c>
      <c r="D667" s="165" t="s">
        <v>130</v>
      </c>
      <c r="E667" s="166" t="s">
        <v>1708</v>
      </c>
      <c r="F667" s="167" t="s">
        <v>1709</v>
      </c>
      <c r="G667" s="168" t="s">
        <v>240</v>
      </c>
      <c r="H667" s="169" t="n">
        <v>1</v>
      </c>
      <c r="I667" s="170"/>
      <c r="J667" s="170" t="n">
        <f aca="false">ROUND(I667*H667,2)</f>
        <v>0</v>
      </c>
      <c r="K667" s="167"/>
      <c r="L667" s="27"/>
      <c r="M667" s="171"/>
      <c r="N667" s="172" t="s">
        <v>43</v>
      </c>
      <c r="O667" s="173" t="n">
        <v>0</v>
      </c>
      <c r="P667" s="173" t="n">
        <f aca="false">O667*H667</f>
        <v>0</v>
      </c>
      <c r="Q667" s="173" t="n">
        <v>0</v>
      </c>
      <c r="R667" s="173" t="n">
        <f aca="false">Q667*H667</f>
        <v>0</v>
      </c>
      <c r="S667" s="173" t="n">
        <v>0</v>
      </c>
      <c r="T667" s="174" t="n">
        <f aca="false">S667*H667</f>
        <v>0</v>
      </c>
      <c r="AR667" s="10" t="s">
        <v>282</v>
      </c>
      <c r="AT667" s="10" t="s">
        <v>130</v>
      </c>
      <c r="AU667" s="10" t="s">
        <v>82</v>
      </c>
      <c r="AY667" s="10" t="s">
        <v>127</v>
      </c>
      <c r="BE667" s="175" t="n">
        <f aca="false">IF(N667="základní",J667,0)</f>
        <v>0</v>
      </c>
      <c r="BF667" s="175" t="n">
        <f aca="false">IF(N667="snížená",J667,0)</f>
        <v>0</v>
      </c>
      <c r="BG667" s="175" t="n">
        <f aca="false">IF(N667="zákl. přenesená",J667,0)</f>
        <v>0</v>
      </c>
      <c r="BH667" s="175" t="n">
        <f aca="false">IF(N667="sníž. přenesená",J667,0)</f>
        <v>0</v>
      </c>
      <c r="BI667" s="175" t="n">
        <f aca="false">IF(N667="nulová",J667,0)</f>
        <v>0</v>
      </c>
      <c r="BJ667" s="10" t="s">
        <v>80</v>
      </c>
      <c r="BK667" s="175" t="n">
        <f aca="false">ROUND(I667*H667,2)</f>
        <v>0</v>
      </c>
      <c r="BL667" s="10" t="s">
        <v>282</v>
      </c>
      <c r="BM667" s="10" t="s">
        <v>1710</v>
      </c>
    </row>
    <row r="668" s="182" customFormat="true" ht="12" hidden="false" customHeight="false" outlineLevel="0" collapsed="false">
      <c r="B668" s="183"/>
      <c r="D668" s="176" t="s">
        <v>207</v>
      </c>
      <c r="E668" s="184"/>
      <c r="F668" s="185" t="s">
        <v>1376</v>
      </c>
      <c r="H668" s="184"/>
      <c r="L668" s="183"/>
      <c r="M668" s="186"/>
      <c r="N668" s="187"/>
      <c r="O668" s="187"/>
      <c r="P668" s="187"/>
      <c r="Q668" s="187"/>
      <c r="R668" s="187"/>
      <c r="S668" s="187"/>
      <c r="T668" s="188"/>
      <c r="AT668" s="184" t="s">
        <v>207</v>
      </c>
      <c r="AU668" s="184" t="s">
        <v>82</v>
      </c>
      <c r="AV668" s="182" t="s">
        <v>80</v>
      </c>
      <c r="AW668" s="182" t="s">
        <v>35</v>
      </c>
      <c r="AX668" s="182" t="s">
        <v>72</v>
      </c>
      <c r="AY668" s="184" t="s">
        <v>127</v>
      </c>
    </row>
    <row r="669" s="189" customFormat="true" ht="12" hidden="false" customHeight="false" outlineLevel="0" collapsed="false">
      <c r="B669" s="190"/>
      <c r="D669" s="176" t="s">
        <v>207</v>
      </c>
      <c r="E669" s="191"/>
      <c r="F669" s="192" t="s">
        <v>1711</v>
      </c>
      <c r="H669" s="193" t="n">
        <v>1</v>
      </c>
      <c r="L669" s="190"/>
      <c r="M669" s="194"/>
      <c r="N669" s="195"/>
      <c r="O669" s="195"/>
      <c r="P669" s="195"/>
      <c r="Q669" s="195"/>
      <c r="R669" s="195"/>
      <c r="S669" s="195"/>
      <c r="T669" s="196"/>
      <c r="AT669" s="191" t="s">
        <v>207</v>
      </c>
      <c r="AU669" s="191" t="s">
        <v>82</v>
      </c>
      <c r="AV669" s="189" t="s">
        <v>82</v>
      </c>
      <c r="AW669" s="189" t="s">
        <v>35</v>
      </c>
      <c r="AX669" s="189" t="s">
        <v>80</v>
      </c>
      <c r="AY669" s="191" t="s">
        <v>127</v>
      </c>
    </row>
    <row r="670" s="26" customFormat="true" ht="16.5" hidden="false" customHeight="true" outlineLevel="0" collapsed="false">
      <c r="B670" s="164"/>
      <c r="C670" s="165" t="s">
        <v>898</v>
      </c>
      <c r="D670" s="165" t="s">
        <v>130</v>
      </c>
      <c r="E670" s="166" t="s">
        <v>1712</v>
      </c>
      <c r="F670" s="167" t="s">
        <v>1713</v>
      </c>
      <c r="G670" s="168" t="s">
        <v>240</v>
      </c>
      <c r="H670" s="169" t="n">
        <v>2</v>
      </c>
      <c r="I670" s="170"/>
      <c r="J670" s="170" t="n">
        <f aca="false">ROUND(I670*H670,2)</f>
        <v>0</v>
      </c>
      <c r="K670" s="167"/>
      <c r="L670" s="27"/>
      <c r="M670" s="171"/>
      <c r="N670" s="172" t="s">
        <v>43</v>
      </c>
      <c r="O670" s="173" t="n">
        <v>0</v>
      </c>
      <c r="P670" s="173" t="n">
        <f aca="false">O670*H670</f>
        <v>0</v>
      </c>
      <c r="Q670" s="173" t="n">
        <v>0</v>
      </c>
      <c r="R670" s="173" t="n">
        <f aca="false">Q670*H670</f>
        <v>0</v>
      </c>
      <c r="S670" s="173" t="n">
        <v>0</v>
      </c>
      <c r="T670" s="174" t="n">
        <f aca="false">S670*H670</f>
        <v>0</v>
      </c>
      <c r="AR670" s="10" t="s">
        <v>282</v>
      </c>
      <c r="AT670" s="10" t="s">
        <v>130</v>
      </c>
      <c r="AU670" s="10" t="s">
        <v>82</v>
      </c>
      <c r="AY670" s="10" t="s">
        <v>127</v>
      </c>
      <c r="BE670" s="175" t="n">
        <f aca="false">IF(N670="základní",J670,0)</f>
        <v>0</v>
      </c>
      <c r="BF670" s="175" t="n">
        <f aca="false">IF(N670="snížená",J670,0)</f>
        <v>0</v>
      </c>
      <c r="BG670" s="175" t="n">
        <f aca="false">IF(N670="zákl. přenesená",J670,0)</f>
        <v>0</v>
      </c>
      <c r="BH670" s="175" t="n">
        <f aca="false">IF(N670="sníž. přenesená",J670,0)</f>
        <v>0</v>
      </c>
      <c r="BI670" s="175" t="n">
        <f aca="false">IF(N670="nulová",J670,0)</f>
        <v>0</v>
      </c>
      <c r="BJ670" s="10" t="s">
        <v>80</v>
      </c>
      <c r="BK670" s="175" t="n">
        <f aca="false">ROUND(I670*H670,2)</f>
        <v>0</v>
      </c>
      <c r="BL670" s="10" t="s">
        <v>282</v>
      </c>
      <c r="BM670" s="10" t="s">
        <v>1714</v>
      </c>
    </row>
    <row r="671" s="182" customFormat="true" ht="12" hidden="false" customHeight="false" outlineLevel="0" collapsed="false">
      <c r="B671" s="183"/>
      <c r="D671" s="176" t="s">
        <v>207</v>
      </c>
      <c r="E671" s="184"/>
      <c r="F671" s="185" t="s">
        <v>1376</v>
      </c>
      <c r="H671" s="184"/>
      <c r="L671" s="183"/>
      <c r="M671" s="186"/>
      <c r="N671" s="187"/>
      <c r="O671" s="187"/>
      <c r="P671" s="187"/>
      <c r="Q671" s="187"/>
      <c r="R671" s="187"/>
      <c r="S671" s="187"/>
      <c r="T671" s="188"/>
      <c r="AT671" s="184" t="s">
        <v>207</v>
      </c>
      <c r="AU671" s="184" t="s">
        <v>82</v>
      </c>
      <c r="AV671" s="182" t="s">
        <v>80</v>
      </c>
      <c r="AW671" s="182" t="s">
        <v>35</v>
      </c>
      <c r="AX671" s="182" t="s">
        <v>72</v>
      </c>
      <c r="AY671" s="184" t="s">
        <v>127</v>
      </c>
    </row>
    <row r="672" s="189" customFormat="true" ht="12" hidden="false" customHeight="false" outlineLevel="0" collapsed="false">
      <c r="B672" s="190"/>
      <c r="D672" s="176" t="s">
        <v>207</v>
      </c>
      <c r="E672" s="191"/>
      <c r="F672" s="192" t="s">
        <v>1715</v>
      </c>
      <c r="H672" s="193" t="n">
        <v>2</v>
      </c>
      <c r="L672" s="190"/>
      <c r="M672" s="194"/>
      <c r="N672" s="195"/>
      <c r="O672" s="195"/>
      <c r="P672" s="195"/>
      <c r="Q672" s="195"/>
      <c r="R672" s="195"/>
      <c r="S672" s="195"/>
      <c r="T672" s="196"/>
      <c r="AT672" s="191" t="s">
        <v>207</v>
      </c>
      <c r="AU672" s="191" t="s">
        <v>82</v>
      </c>
      <c r="AV672" s="189" t="s">
        <v>82</v>
      </c>
      <c r="AW672" s="189" t="s">
        <v>35</v>
      </c>
      <c r="AX672" s="189" t="s">
        <v>80</v>
      </c>
      <c r="AY672" s="191" t="s">
        <v>127</v>
      </c>
    </row>
    <row r="673" s="26" customFormat="true" ht="16.5" hidden="false" customHeight="true" outlineLevel="0" collapsed="false">
      <c r="B673" s="164"/>
      <c r="C673" s="165" t="s">
        <v>903</v>
      </c>
      <c r="D673" s="165" t="s">
        <v>130</v>
      </c>
      <c r="E673" s="166" t="s">
        <v>1716</v>
      </c>
      <c r="F673" s="167" t="s">
        <v>1717</v>
      </c>
      <c r="G673" s="168" t="s">
        <v>240</v>
      </c>
      <c r="H673" s="169" t="n">
        <v>4</v>
      </c>
      <c r="I673" s="170"/>
      <c r="J673" s="170" t="n">
        <f aca="false">ROUND(I673*H673,2)</f>
        <v>0</v>
      </c>
      <c r="K673" s="167"/>
      <c r="L673" s="27"/>
      <c r="M673" s="171"/>
      <c r="N673" s="172" t="s">
        <v>43</v>
      </c>
      <c r="O673" s="173" t="n">
        <v>0</v>
      </c>
      <c r="P673" s="173" t="n">
        <f aca="false">O673*H673</f>
        <v>0</v>
      </c>
      <c r="Q673" s="173" t="n">
        <v>0</v>
      </c>
      <c r="R673" s="173" t="n">
        <f aca="false">Q673*H673</f>
        <v>0</v>
      </c>
      <c r="S673" s="173" t="n">
        <v>0</v>
      </c>
      <c r="T673" s="174" t="n">
        <f aca="false">S673*H673</f>
        <v>0</v>
      </c>
      <c r="AR673" s="10" t="s">
        <v>282</v>
      </c>
      <c r="AT673" s="10" t="s">
        <v>130</v>
      </c>
      <c r="AU673" s="10" t="s">
        <v>82</v>
      </c>
      <c r="AY673" s="10" t="s">
        <v>127</v>
      </c>
      <c r="BE673" s="175" t="n">
        <f aca="false">IF(N673="základní",J673,0)</f>
        <v>0</v>
      </c>
      <c r="BF673" s="175" t="n">
        <f aca="false">IF(N673="snížená",J673,0)</f>
        <v>0</v>
      </c>
      <c r="BG673" s="175" t="n">
        <f aca="false">IF(N673="zákl. přenesená",J673,0)</f>
        <v>0</v>
      </c>
      <c r="BH673" s="175" t="n">
        <f aca="false">IF(N673="sníž. přenesená",J673,0)</f>
        <v>0</v>
      </c>
      <c r="BI673" s="175" t="n">
        <f aca="false">IF(N673="nulová",J673,0)</f>
        <v>0</v>
      </c>
      <c r="BJ673" s="10" t="s">
        <v>80</v>
      </c>
      <c r="BK673" s="175" t="n">
        <f aca="false">ROUND(I673*H673,2)</f>
        <v>0</v>
      </c>
      <c r="BL673" s="10" t="s">
        <v>282</v>
      </c>
      <c r="BM673" s="10" t="s">
        <v>1718</v>
      </c>
    </row>
    <row r="674" s="182" customFormat="true" ht="12" hidden="false" customHeight="false" outlineLevel="0" collapsed="false">
      <c r="B674" s="183"/>
      <c r="D674" s="176" t="s">
        <v>207</v>
      </c>
      <c r="E674" s="184"/>
      <c r="F674" s="185" t="s">
        <v>1376</v>
      </c>
      <c r="H674" s="184"/>
      <c r="L674" s="183"/>
      <c r="M674" s="186"/>
      <c r="N674" s="187"/>
      <c r="O674" s="187"/>
      <c r="P674" s="187"/>
      <c r="Q674" s="187"/>
      <c r="R674" s="187"/>
      <c r="S674" s="187"/>
      <c r="T674" s="188"/>
      <c r="AT674" s="184" t="s">
        <v>207</v>
      </c>
      <c r="AU674" s="184" t="s">
        <v>82</v>
      </c>
      <c r="AV674" s="182" t="s">
        <v>80</v>
      </c>
      <c r="AW674" s="182" t="s">
        <v>35</v>
      </c>
      <c r="AX674" s="182" t="s">
        <v>72</v>
      </c>
      <c r="AY674" s="184" t="s">
        <v>127</v>
      </c>
    </row>
    <row r="675" s="189" customFormat="true" ht="12" hidden="false" customHeight="false" outlineLevel="0" collapsed="false">
      <c r="B675" s="190"/>
      <c r="D675" s="176" t="s">
        <v>207</v>
      </c>
      <c r="E675" s="191"/>
      <c r="F675" s="192" t="s">
        <v>1719</v>
      </c>
      <c r="H675" s="193" t="n">
        <v>4</v>
      </c>
      <c r="L675" s="190"/>
      <c r="M675" s="194"/>
      <c r="N675" s="195"/>
      <c r="O675" s="195"/>
      <c r="P675" s="195"/>
      <c r="Q675" s="195"/>
      <c r="R675" s="195"/>
      <c r="S675" s="195"/>
      <c r="T675" s="196"/>
      <c r="AT675" s="191" t="s">
        <v>207</v>
      </c>
      <c r="AU675" s="191" t="s">
        <v>82</v>
      </c>
      <c r="AV675" s="189" t="s">
        <v>82</v>
      </c>
      <c r="AW675" s="189" t="s">
        <v>35</v>
      </c>
      <c r="AX675" s="189" t="s">
        <v>80</v>
      </c>
      <c r="AY675" s="191" t="s">
        <v>127</v>
      </c>
    </row>
    <row r="676" s="26" customFormat="true" ht="16.5" hidden="false" customHeight="true" outlineLevel="0" collapsed="false">
      <c r="B676" s="164"/>
      <c r="C676" s="165" t="s">
        <v>907</v>
      </c>
      <c r="D676" s="165" t="s">
        <v>130</v>
      </c>
      <c r="E676" s="166" t="s">
        <v>1720</v>
      </c>
      <c r="F676" s="167" t="s">
        <v>1721</v>
      </c>
      <c r="G676" s="168" t="s">
        <v>240</v>
      </c>
      <c r="H676" s="169" t="n">
        <v>1</v>
      </c>
      <c r="I676" s="170"/>
      <c r="J676" s="170" t="n">
        <f aca="false">ROUND(I676*H676,2)</f>
        <v>0</v>
      </c>
      <c r="K676" s="167"/>
      <c r="L676" s="27"/>
      <c r="M676" s="171"/>
      <c r="N676" s="172" t="s">
        <v>43</v>
      </c>
      <c r="O676" s="173" t="n">
        <v>0</v>
      </c>
      <c r="P676" s="173" t="n">
        <f aca="false">O676*H676</f>
        <v>0</v>
      </c>
      <c r="Q676" s="173" t="n">
        <v>0</v>
      </c>
      <c r="R676" s="173" t="n">
        <f aca="false">Q676*H676</f>
        <v>0</v>
      </c>
      <c r="S676" s="173" t="n">
        <v>0</v>
      </c>
      <c r="T676" s="174" t="n">
        <f aca="false">S676*H676</f>
        <v>0</v>
      </c>
      <c r="AR676" s="10" t="s">
        <v>282</v>
      </c>
      <c r="AT676" s="10" t="s">
        <v>130</v>
      </c>
      <c r="AU676" s="10" t="s">
        <v>82</v>
      </c>
      <c r="AY676" s="10" t="s">
        <v>127</v>
      </c>
      <c r="BE676" s="175" t="n">
        <f aca="false">IF(N676="základní",J676,0)</f>
        <v>0</v>
      </c>
      <c r="BF676" s="175" t="n">
        <f aca="false">IF(N676="snížená",J676,0)</f>
        <v>0</v>
      </c>
      <c r="BG676" s="175" t="n">
        <f aca="false">IF(N676="zákl. přenesená",J676,0)</f>
        <v>0</v>
      </c>
      <c r="BH676" s="175" t="n">
        <f aca="false">IF(N676="sníž. přenesená",J676,0)</f>
        <v>0</v>
      </c>
      <c r="BI676" s="175" t="n">
        <f aca="false">IF(N676="nulová",J676,0)</f>
        <v>0</v>
      </c>
      <c r="BJ676" s="10" t="s">
        <v>80</v>
      </c>
      <c r="BK676" s="175" t="n">
        <f aca="false">ROUND(I676*H676,2)</f>
        <v>0</v>
      </c>
      <c r="BL676" s="10" t="s">
        <v>282</v>
      </c>
      <c r="BM676" s="10" t="s">
        <v>1722</v>
      </c>
    </row>
    <row r="677" s="182" customFormat="true" ht="12" hidden="false" customHeight="false" outlineLevel="0" collapsed="false">
      <c r="B677" s="183"/>
      <c r="D677" s="176" t="s">
        <v>207</v>
      </c>
      <c r="E677" s="184"/>
      <c r="F677" s="185" t="s">
        <v>1376</v>
      </c>
      <c r="H677" s="184"/>
      <c r="L677" s="183"/>
      <c r="M677" s="186"/>
      <c r="N677" s="187"/>
      <c r="O677" s="187"/>
      <c r="P677" s="187"/>
      <c r="Q677" s="187"/>
      <c r="R677" s="187"/>
      <c r="S677" s="187"/>
      <c r="T677" s="188"/>
      <c r="AT677" s="184" t="s">
        <v>207</v>
      </c>
      <c r="AU677" s="184" t="s">
        <v>82</v>
      </c>
      <c r="AV677" s="182" t="s">
        <v>80</v>
      </c>
      <c r="AW677" s="182" t="s">
        <v>35</v>
      </c>
      <c r="AX677" s="182" t="s">
        <v>72</v>
      </c>
      <c r="AY677" s="184" t="s">
        <v>127</v>
      </c>
    </row>
    <row r="678" s="189" customFormat="true" ht="12" hidden="false" customHeight="false" outlineLevel="0" collapsed="false">
      <c r="B678" s="190"/>
      <c r="D678" s="176" t="s">
        <v>207</v>
      </c>
      <c r="E678" s="191"/>
      <c r="F678" s="192" t="s">
        <v>1711</v>
      </c>
      <c r="H678" s="193" t="n">
        <v>1</v>
      </c>
      <c r="L678" s="190"/>
      <c r="M678" s="194"/>
      <c r="N678" s="195"/>
      <c r="O678" s="195"/>
      <c r="P678" s="195"/>
      <c r="Q678" s="195"/>
      <c r="R678" s="195"/>
      <c r="S678" s="195"/>
      <c r="T678" s="196"/>
      <c r="AT678" s="191" t="s">
        <v>207</v>
      </c>
      <c r="AU678" s="191" t="s">
        <v>82</v>
      </c>
      <c r="AV678" s="189" t="s">
        <v>82</v>
      </c>
      <c r="AW678" s="189" t="s">
        <v>35</v>
      </c>
      <c r="AX678" s="189" t="s">
        <v>80</v>
      </c>
      <c r="AY678" s="191" t="s">
        <v>127</v>
      </c>
    </row>
    <row r="679" s="151" customFormat="true" ht="29.85" hidden="false" customHeight="true" outlineLevel="0" collapsed="false">
      <c r="B679" s="152"/>
      <c r="D679" s="153" t="s">
        <v>71</v>
      </c>
      <c r="E679" s="162" t="s">
        <v>886</v>
      </c>
      <c r="F679" s="162" t="s">
        <v>887</v>
      </c>
      <c r="J679" s="163" t="n">
        <f aca="false">BK679</f>
        <v>0</v>
      </c>
      <c r="L679" s="152"/>
      <c r="M679" s="156"/>
      <c r="N679" s="157"/>
      <c r="O679" s="157"/>
      <c r="P679" s="158" t="n">
        <f aca="false">SUM(P680:P710)</f>
        <v>664.114406</v>
      </c>
      <c r="Q679" s="157"/>
      <c r="R679" s="158" t="n">
        <f aca="false">SUM(R680:R710)</f>
        <v>17.35828</v>
      </c>
      <c r="S679" s="157"/>
      <c r="T679" s="159" t="n">
        <f aca="false">SUM(T680:T710)</f>
        <v>12.896</v>
      </c>
      <c r="AR679" s="153" t="s">
        <v>82</v>
      </c>
      <c r="AT679" s="160" t="s">
        <v>71</v>
      </c>
      <c r="AU679" s="160" t="s">
        <v>80</v>
      </c>
      <c r="AY679" s="153" t="s">
        <v>127</v>
      </c>
      <c r="BK679" s="161" t="n">
        <f aca="false">SUM(BK680:BK710)</f>
        <v>0</v>
      </c>
    </row>
    <row r="680" s="26" customFormat="true" ht="16.5" hidden="false" customHeight="true" outlineLevel="0" collapsed="false">
      <c r="B680" s="164"/>
      <c r="C680" s="165" t="s">
        <v>913</v>
      </c>
      <c r="D680" s="165" t="s">
        <v>130</v>
      </c>
      <c r="E680" s="166" t="s">
        <v>889</v>
      </c>
      <c r="F680" s="167" t="s">
        <v>890</v>
      </c>
      <c r="G680" s="168" t="s">
        <v>257</v>
      </c>
      <c r="H680" s="169" t="n">
        <v>416</v>
      </c>
      <c r="I680" s="170"/>
      <c r="J680" s="170" t="n">
        <f aca="false">ROUND(I680*H680,2)</f>
        <v>0</v>
      </c>
      <c r="K680" s="167" t="s">
        <v>134</v>
      </c>
      <c r="L680" s="27"/>
      <c r="M680" s="171"/>
      <c r="N680" s="172" t="s">
        <v>43</v>
      </c>
      <c r="O680" s="173" t="n">
        <v>0.294</v>
      </c>
      <c r="P680" s="173" t="n">
        <f aca="false">O680*H680</f>
        <v>122.304</v>
      </c>
      <c r="Q680" s="173" t="n">
        <v>0</v>
      </c>
      <c r="R680" s="173" t="n">
        <f aca="false">Q680*H680</f>
        <v>0</v>
      </c>
      <c r="S680" s="173" t="n">
        <v>0.031</v>
      </c>
      <c r="T680" s="174" t="n">
        <f aca="false">S680*H680</f>
        <v>12.896</v>
      </c>
      <c r="AR680" s="10" t="s">
        <v>282</v>
      </c>
      <c r="AT680" s="10" t="s">
        <v>130</v>
      </c>
      <c r="AU680" s="10" t="s">
        <v>82</v>
      </c>
      <c r="AY680" s="10" t="s">
        <v>127</v>
      </c>
      <c r="BE680" s="175" t="n">
        <f aca="false">IF(N680="základní",J680,0)</f>
        <v>0</v>
      </c>
      <c r="BF680" s="175" t="n">
        <f aca="false">IF(N680="snížená",J680,0)</f>
        <v>0</v>
      </c>
      <c r="BG680" s="175" t="n">
        <f aca="false">IF(N680="zákl. přenesená",J680,0)</f>
        <v>0</v>
      </c>
      <c r="BH680" s="175" t="n">
        <f aca="false">IF(N680="sníž. přenesená",J680,0)</f>
        <v>0</v>
      </c>
      <c r="BI680" s="175" t="n">
        <f aca="false">IF(N680="nulová",J680,0)</f>
        <v>0</v>
      </c>
      <c r="BJ680" s="10" t="s">
        <v>80</v>
      </c>
      <c r="BK680" s="175" t="n">
        <f aca="false">ROUND(I680*H680,2)</f>
        <v>0</v>
      </c>
      <c r="BL680" s="10" t="s">
        <v>282</v>
      </c>
      <c r="BM680" s="10" t="s">
        <v>1723</v>
      </c>
    </row>
    <row r="681" s="182" customFormat="true" ht="12" hidden="false" customHeight="false" outlineLevel="0" collapsed="false">
      <c r="B681" s="183"/>
      <c r="D681" s="176" t="s">
        <v>207</v>
      </c>
      <c r="E681" s="184"/>
      <c r="F681" s="185" t="s">
        <v>1376</v>
      </c>
      <c r="H681" s="184"/>
      <c r="L681" s="183"/>
      <c r="M681" s="186"/>
      <c r="N681" s="187"/>
      <c r="O681" s="187"/>
      <c r="P681" s="187"/>
      <c r="Q681" s="187"/>
      <c r="R681" s="187"/>
      <c r="S681" s="187"/>
      <c r="T681" s="188"/>
      <c r="AT681" s="184" t="s">
        <v>207</v>
      </c>
      <c r="AU681" s="184" t="s">
        <v>82</v>
      </c>
      <c r="AV681" s="182" t="s">
        <v>80</v>
      </c>
      <c r="AW681" s="182" t="s">
        <v>35</v>
      </c>
      <c r="AX681" s="182" t="s">
        <v>72</v>
      </c>
      <c r="AY681" s="184" t="s">
        <v>127</v>
      </c>
    </row>
    <row r="682" s="189" customFormat="true" ht="12" hidden="false" customHeight="false" outlineLevel="0" collapsed="false">
      <c r="B682" s="190"/>
      <c r="D682" s="176" t="s">
        <v>207</v>
      </c>
      <c r="E682" s="191"/>
      <c r="F682" s="192" t="s">
        <v>1724</v>
      </c>
      <c r="H682" s="193" t="n">
        <v>82</v>
      </c>
      <c r="L682" s="190"/>
      <c r="M682" s="194"/>
      <c r="N682" s="195"/>
      <c r="O682" s="195"/>
      <c r="P682" s="195"/>
      <c r="Q682" s="195"/>
      <c r="R682" s="195"/>
      <c r="S682" s="195"/>
      <c r="T682" s="196"/>
      <c r="AT682" s="191" t="s">
        <v>207</v>
      </c>
      <c r="AU682" s="191" t="s">
        <v>82</v>
      </c>
      <c r="AV682" s="189" t="s">
        <v>82</v>
      </c>
      <c r="AW682" s="189" t="s">
        <v>35</v>
      </c>
      <c r="AX682" s="189" t="s">
        <v>72</v>
      </c>
      <c r="AY682" s="191" t="s">
        <v>127</v>
      </c>
    </row>
    <row r="683" s="189" customFormat="true" ht="12" hidden="false" customHeight="false" outlineLevel="0" collapsed="false">
      <c r="B683" s="190"/>
      <c r="D683" s="176" t="s">
        <v>207</v>
      </c>
      <c r="E683" s="191"/>
      <c r="F683" s="192" t="s">
        <v>1725</v>
      </c>
      <c r="H683" s="193" t="n">
        <v>165</v>
      </c>
      <c r="L683" s="190"/>
      <c r="M683" s="194"/>
      <c r="N683" s="195"/>
      <c r="O683" s="195"/>
      <c r="P683" s="195"/>
      <c r="Q683" s="195"/>
      <c r="R683" s="195"/>
      <c r="S683" s="195"/>
      <c r="T683" s="196"/>
      <c r="AT683" s="191" t="s">
        <v>207</v>
      </c>
      <c r="AU683" s="191" t="s">
        <v>82</v>
      </c>
      <c r="AV683" s="189" t="s">
        <v>82</v>
      </c>
      <c r="AW683" s="189" t="s">
        <v>35</v>
      </c>
      <c r="AX683" s="189" t="s">
        <v>72</v>
      </c>
      <c r="AY683" s="191" t="s">
        <v>127</v>
      </c>
    </row>
    <row r="684" s="182" customFormat="true" ht="12" hidden="false" customHeight="false" outlineLevel="0" collapsed="false">
      <c r="B684" s="183"/>
      <c r="D684" s="176" t="s">
        <v>207</v>
      </c>
      <c r="E684" s="184"/>
      <c r="F684" s="185" t="s">
        <v>1378</v>
      </c>
      <c r="H684" s="184"/>
      <c r="L684" s="183"/>
      <c r="M684" s="186"/>
      <c r="N684" s="187"/>
      <c r="O684" s="187"/>
      <c r="P684" s="187"/>
      <c r="Q684" s="187"/>
      <c r="R684" s="187"/>
      <c r="S684" s="187"/>
      <c r="T684" s="188"/>
      <c r="AT684" s="184" t="s">
        <v>207</v>
      </c>
      <c r="AU684" s="184" t="s">
        <v>82</v>
      </c>
      <c r="AV684" s="182" t="s">
        <v>80</v>
      </c>
      <c r="AW684" s="182" t="s">
        <v>35</v>
      </c>
      <c r="AX684" s="182" t="s">
        <v>72</v>
      </c>
      <c r="AY684" s="184" t="s">
        <v>127</v>
      </c>
    </row>
    <row r="685" s="189" customFormat="true" ht="12" hidden="false" customHeight="false" outlineLevel="0" collapsed="false">
      <c r="B685" s="190"/>
      <c r="D685" s="176" t="s">
        <v>207</v>
      </c>
      <c r="E685" s="191"/>
      <c r="F685" s="192" t="s">
        <v>1726</v>
      </c>
      <c r="H685" s="193" t="n">
        <v>89</v>
      </c>
      <c r="L685" s="190"/>
      <c r="M685" s="194"/>
      <c r="N685" s="195"/>
      <c r="O685" s="195"/>
      <c r="P685" s="195"/>
      <c r="Q685" s="195"/>
      <c r="R685" s="195"/>
      <c r="S685" s="195"/>
      <c r="T685" s="196"/>
      <c r="AT685" s="191" t="s">
        <v>207</v>
      </c>
      <c r="AU685" s="191" t="s">
        <v>82</v>
      </c>
      <c r="AV685" s="189" t="s">
        <v>82</v>
      </c>
      <c r="AW685" s="189" t="s">
        <v>35</v>
      </c>
      <c r="AX685" s="189" t="s">
        <v>72</v>
      </c>
      <c r="AY685" s="191" t="s">
        <v>127</v>
      </c>
    </row>
    <row r="686" s="189" customFormat="true" ht="12" hidden="false" customHeight="false" outlineLevel="0" collapsed="false">
      <c r="B686" s="190"/>
      <c r="D686" s="176" t="s">
        <v>207</v>
      </c>
      <c r="E686" s="191"/>
      <c r="F686" s="192" t="s">
        <v>1727</v>
      </c>
      <c r="H686" s="193" t="n">
        <v>37</v>
      </c>
      <c r="L686" s="190"/>
      <c r="M686" s="194"/>
      <c r="N686" s="195"/>
      <c r="O686" s="195"/>
      <c r="P686" s="195"/>
      <c r="Q686" s="195"/>
      <c r="R686" s="195"/>
      <c r="S686" s="195"/>
      <c r="T686" s="196"/>
      <c r="AT686" s="191" t="s">
        <v>207</v>
      </c>
      <c r="AU686" s="191" t="s">
        <v>82</v>
      </c>
      <c r="AV686" s="189" t="s">
        <v>82</v>
      </c>
      <c r="AW686" s="189" t="s">
        <v>35</v>
      </c>
      <c r="AX686" s="189" t="s">
        <v>72</v>
      </c>
      <c r="AY686" s="191" t="s">
        <v>127</v>
      </c>
    </row>
    <row r="687" s="189" customFormat="true" ht="12" hidden="false" customHeight="false" outlineLevel="0" collapsed="false">
      <c r="B687" s="190"/>
      <c r="D687" s="176" t="s">
        <v>207</v>
      </c>
      <c r="E687" s="191"/>
      <c r="F687" s="192" t="s">
        <v>1728</v>
      </c>
      <c r="H687" s="193" t="n">
        <v>43</v>
      </c>
      <c r="L687" s="190"/>
      <c r="M687" s="194"/>
      <c r="N687" s="195"/>
      <c r="O687" s="195"/>
      <c r="P687" s="195"/>
      <c r="Q687" s="195"/>
      <c r="R687" s="195"/>
      <c r="S687" s="195"/>
      <c r="T687" s="196"/>
      <c r="AT687" s="191" t="s">
        <v>207</v>
      </c>
      <c r="AU687" s="191" t="s">
        <v>82</v>
      </c>
      <c r="AV687" s="189" t="s">
        <v>82</v>
      </c>
      <c r="AW687" s="189" t="s">
        <v>35</v>
      </c>
      <c r="AX687" s="189" t="s">
        <v>72</v>
      </c>
      <c r="AY687" s="191" t="s">
        <v>127</v>
      </c>
    </row>
    <row r="688" s="197" customFormat="true" ht="12" hidden="false" customHeight="false" outlineLevel="0" collapsed="false">
      <c r="B688" s="198"/>
      <c r="D688" s="176" t="s">
        <v>207</v>
      </c>
      <c r="E688" s="199"/>
      <c r="F688" s="200" t="s">
        <v>227</v>
      </c>
      <c r="H688" s="201" t="n">
        <v>416</v>
      </c>
      <c r="L688" s="198"/>
      <c r="M688" s="202"/>
      <c r="N688" s="203"/>
      <c r="O688" s="203"/>
      <c r="P688" s="203"/>
      <c r="Q688" s="203"/>
      <c r="R688" s="203"/>
      <c r="S688" s="203"/>
      <c r="T688" s="204"/>
      <c r="AT688" s="199" t="s">
        <v>207</v>
      </c>
      <c r="AU688" s="199" t="s">
        <v>82</v>
      </c>
      <c r="AV688" s="197" t="s">
        <v>146</v>
      </c>
      <c r="AW688" s="197" t="s">
        <v>35</v>
      </c>
      <c r="AX688" s="197" t="s">
        <v>80</v>
      </c>
      <c r="AY688" s="199" t="s">
        <v>127</v>
      </c>
    </row>
    <row r="689" s="26" customFormat="true" ht="25.5" hidden="false" customHeight="true" outlineLevel="0" collapsed="false">
      <c r="B689" s="164"/>
      <c r="C689" s="165" t="s">
        <v>918</v>
      </c>
      <c r="D689" s="165" t="s">
        <v>130</v>
      </c>
      <c r="E689" s="166" t="s">
        <v>899</v>
      </c>
      <c r="F689" s="167" t="s">
        <v>900</v>
      </c>
      <c r="G689" s="168" t="s">
        <v>257</v>
      </c>
      <c r="H689" s="169" t="n">
        <v>452</v>
      </c>
      <c r="I689" s="170"/>
      <c r="J689" s="170" t="n">
        <f aca="false">ROUND(I689*H689,2)</f>
        <v>0</v>
      </c>
      <c r="K689" s="167"/>
      <c r="L689" s="27"/>
      <c r="M689" s="171"/>
      <c r="N689" s="172" t="s">
        <v>43</v>
      </c>
      <c r="O689" s="173" t="n">
        <v>0.983</v>
      </c>
      <c r="P689" s="173" t="n">
        <f aca="false">O689*H689</f>
        <v>444.316</v>
      </c>
      <c r="Q689" s="173" t="n">
        <v>0.03814</v>
      </c>
      <c r="R689" s="173" t="n">
        <f aca="false">Q689*H689</f>
        <v>17.23928</v>
      </c>
      <c r="S689" s="173" t="n">
        <v>0</v>
      </c>
      <c r="T689" s="174" t="n">
        <f aca="false">S689*H689</f>
        <v>0</v>
      </c>
      <c r="AR689" s="10" t="s">
        <v>282</v>
      </c>
      <c r="AT689" s="10" t="s">
        <v>130</v>
      </c>
      <c r="AU689" s="10" t="s">
        <v>82</v>
      </c>
      <c r="AY689" s="10" t="s">
        <v>127</v>
      </c>
      <c r="BE689" s="175" t="n">
        <f aca="false">IF(N689="základní",J689,0)</f>
        <v>0</v>
      </c>
      <c r="BF689" s="175" t="n">
        <f aca="false">IF(N689="snížená",J689,0)</f>
        <v>0</v>
      </c>
      <c r="BG689" s="175" t="n">
        <f aca="false">IF(N689="zákl. přenesená",J689,0)</f>
        <v>0</v>
      </c>
      <c r="BH689" s="175" t="n">
        <f aca="false">IF(N689="sníž. přenesená",J689,0)</f>
        <v>0</v>
      </c>
      <c r="BI689" s="175" t="n">
        <f aca="false">IF(N689="nulová",J689,0)</f>
        <v>0</v>
      </c>
      <c r="BJ689" s="10" t="s">
        <v>80</v>
      </c>
      <c r="BK689" s="175" t="n">
        <f aca="false">ROUND(I689*H689,2)</f>
        <v>0</v>
      </c>
      <c r="BL689" s="10" t="s">
        <v>282</v>
      </c>
      <c r="BM689" s="10" t="s">
        <v>1729</v>
      </c>
    </row>
    <row r="690" s="26" customFormat="true" ht="48" hidden="false" customHeight="false" outlineLevel="0" collapsed="false">
      <c r="B690" s="27"/>
      <c r="D690" s="176" t="s">
        <v>140</v>
      </c>
      <c r="F690" s="177" t="s">
        <v>902</v>
      </c>
      <c r="L690" s="27"/>
      <c r="M690" s="178"/>
      <c r="N690" s="28"/>
      <c r="O690" s="28"/>
      <c r="P690" s="28"/>
      <c r="Q690" s="28"/>
      <c r="R690" s="28"/>
      <c r="S690" s="28"/>
      <c r="T690" s="67"/>
      <c r="AT690" s="10" t="s">
        <v>140</v>
      </c>
      <c r="AU690" s="10" t="s">
        <v>82</v>
      </c>
    </row>
    <row r="691" s="182" customFormat="true" ht="12" hidden="false" customHeight="false" outlineLevel="0" collapsed="false">
      <c r="B691" s="183"/>
      <c r="D691" s="176" t="s">
        <v>207</v>
      </c>
      <c r="E691" s="184"/>
      <c r="F691" s="185" t="s">
        <v>1376</v>
      </c>
      <c r="H691" s="184"/>
      <c r="L691" s="183"/>
      <c r="M691" s="186"/>
      <c r="N691" s="187"/>
      <c r="O691" s="187"/>
      <c r="P691" s="187"/>
      <c r="Q691" s="187"/>
      <c r="R691" s="187"/>
      <c r="S691" s="187"/>
      <c r="T691" s="188"/>
      <c r="AT691" s="184" t="s">
        <v>207</v>
      </c>
      <c r="AU691" s="184" t="s">
        <v>82</v>
      </c>
      <c r="AV691" s="182" t="s">
        <v>80</v>
      </c>
      <c r="AW691" s="182" t="s">
        <v>35</v>
      </c>
      <c r="AX691" s="182" t="s">
        <v>72</v>
      </c>
      <c r="AY691" s="184" t="s">
        <v>127</v>
      </c>
    </row>
    <row r="692" s="189" customFormat="true" ht="12" hidden="false" customHeight="false" outlineLevel="0" collapsed="false">
      <c r="B692" s="190"/>
      <c r="D692" s="176" t="s">
        <v>207</v>
      </c>
      <c r="E692" s="191"/>
      <c r="F692" s="192" t="s">
        <v>1724</v>
      </c>
      <c r="H692" s="193" t="n">
        <v>82</v>
      </c>
      <c r="L692" s="190"/>
      <c r="M692" s="194"/>
      <c r="N692" s="195"/>
      <c r="O692" s="195"/>
      <c r="P692" s="195"/>
      <c r="Q692" s="195"/>
      <c r="R692" s="195"/>
      <c r="S692" s="195"/>
      <c r="T692" s="196"/>
      <c r="AT692" s="191" t="s">
        <v>207</v>
      </c>
      <c r="AU692" s="191" t="s">
        <v>82</v>
      </c>
      <c r="AV692" s="189" t="s">
        <v>82</v>
      </c>
      <c r="AW692" s="189" t="s">
        <v>35</v>
      </c>
      <c r="AX692" s="189" t="s">
        <v>72</v>
      </c>
      <c r="AY692" s="191" t="s">
        <v>127</v>
      </c>
    </row>
    <row r="693" s="189" customFormat="true" ht="12" hidden="false" customHeight="false" outlineLevel="0" collapsed="false">
      <c r="B693" s="190"/>
      <c r="D693" s="176" t="s">
        <v>207</v>
      </c>
      <c r="E693" s="191"/>
      <c r="F693" s="192" t="s">
        <v>1725</v>
      </c>
      <c r="H693" s="193" t="n">
        <v>165</v>
      </c>
      <c r="L693" s="190"/>
      <c r="M693" s="194"/>
      <c r="N693" s="195"/>
      <c r="O693" s="195"/>
      <c r="P693" s="195"/>
      <c r="Q693" s="195"/>
      <c r="R693" s="195"/>
      <c r="S693" s="195"/>
      <c r="T693" s="196"/>
      <c r="AT693" s="191" t="s">
        <v>207</v>
      </c>
      <c r="AU693" s="191" t="s">
        <v>82</v>
      </c>
      <c r="AV693" s="189" t="s">
        <v>82</v>
      </c>
      <c r="AW693" s="189" t="s">
        <v>35</v>
      </c>
      <c r="AX693" s="189" t="s">
        <v>72</v>
      </c>
      <c r="AY693" s="191" t="s">
        <v>127</v>
      </c>
    </row>
    <row r="694" s="189" customFormat="true" ht="12" hidden="false" customHeight="false" outlineLevel="0" collapsed="false">
      <c r="B694" s="190"/>
      <c r="D694" s="176" t="s">
        <v>207</v>
      </c>
      <c r="E694" s="191"/>
      <c r="F694" s="192" t="s">
        <v>1626</v>
      </c>
      <c r="H694" s="193" t="n">
        <v>36</v>
      </c>
      <c r="L694" s="190"/>
      <c r="M694" s="194"/>
      <c r="N694" s="195"/>
      <c r="O694" s="195"/>
      <c r="P694" s="195"/>
      <c r="Q694" s="195"/>
      <c r="R694" s="195"/>
      <c r="S694" s="195"/>
      <c r="T694" s="196"/>
      <c r="AT694" s="191" t="s">
        <v>207</v>
      </c>
      <c r="AU694" s="191" t="s">
        <v>82</v>
      </c>
      <c r="AV694" s="189" t="s">
        <v>82</v>
      </c>
      <c r="AW694" s="189" t="s">
        <v>35</v>
      </c>
      <c r="AX694" s="189" t="s">
        <v>72</v>
      </c>
      <c r="AY694" s="191" t="s">
        <v>127</v>
      </c>
    </row>
    <row r="695" s="182" customFormat="true" ht="12" hidden="false" customHeight="false" outlineLevel="0" collapsed="false">
      <c r="B695" s="183"/>
      <c r="D695" s="176" t="s">
        <v>207</v>
      </c>
      <c r="E695" s="184"/>
      <c r="F695" s="185" t="s">
        <v>1378</v>
      </c>
      <c r="H695" s="184"/>
      <c r="L695" s="183"/>
      <c r="M695" s="186"/>
      <c r="N695" s="187"/>
      <c r="O695" s="187"/>
      <c r="P695" s="187"/>
      <c r="Q695" s="187"/>
      <c r="R695" s="187"/>
      <c r="S695" s="187"/>
      <c r="T695" s="188"/>
      <c r="AT695" s="184" t="s">
        <v>207</v>
      </c>
      <c r="AU695" s="184" t="s">
        <v>82</v>
      </c>
      <c r="AV695" s="182" t="s">
        <v>80</v>
      </c>
      <c r="AW695" s="182" t="s">
        <v>35</v>
      </c>
      <c r="AX695" s="182" t="s">
        <v>72</v>
      </c>
      <c r="AY695" s="184" t="s">
        <v>127</v>
      </c>
    </row>
    <row r="696" s="189" customFormat="true" ht="12" hidden="false" customHeight="false" outlineLevel="0" collapsed="false">
      <c r="B696" s="190"/>
      <c r="D696" s="176" t="s">
        <v>207</v>
      </c>
      <c r="E696" s="191"/>
      <c r="F696" s="192" t="s">
        <v>1726</v>
      </c>
      <c r="H696" s="193" t="n">
        <v>89</v>
      </c>
      <c r="L696" s="190"/>
      <c r="M696" s="194"/>
      <c r="N696" s="195"/>
      <c r="O696" s="195"/>
      <c r="P696" s="195"/>
      <c r="Q696" s="195"/>
      <c r="R696" s="195"/>
      <c r="S696" s="195"/>
      <c r="T696" s="196"/>
      <c r="AT696" s="191" t="s">
        <v>207</v>
      </c>
      <c r="AU696" s="191" t="s">
        <v>82</v>
      </c>
      <c r="AV696" s="189" t="s">
        <v>82</v>
      </c>
      <c r="AW696" s="189" t="s">
        <v>35</v>
      </c>
      <c r="AX696" s="189" t="s">
        <v>72</v>
      </c>
      <c r="AY696" s="191" t="s">
        <v>127</v>
      </c>
    </row>
    <row r="697" s="189" customFormat="true" ht="12" hidden="false" customHeight="false" outlineLevel="0" collapsed="false">
      <c r="B697" s="190"/>
      <c r="D697" s="176" t="s">
        <v>207</v>
      </c>
      <c r="E697" s="191"/>
      <c r="F697" s="192" t="s">
        <v>1727</v>
      </c>
      <c r="H697" s="193" t="n">
        <v>37</v>
      </c>
      <c r="L697" s="190"/>
      <c r="M697" s="194"/>
      <c r="N697" s="195"/>
      <c r="O697" s="195"/>
      <c r="P697" s="195"/>
      <c r="Q697" s="195"/>
      <c r="R697" s="195"/>
      <c r="S697" s="195"/>
      <c r="T697" s="196"/>
      <c r="AT697" s="191" t="s">
        <v>207</v>
      </c>
      <c r="AU697" s="191" t="s">
        <v>82</v>
      </c>
      <c r="AV697" s="189" t="s">
        <v>82</v>
      </c>
      <c r="AW697" s="189" t="s">
        <v>35</v>
      </c>
      <c r="AX697" s="189" t="s">
        <v>72</v>
      </c>
      <c r="AY697" s="191" t="s">
        <v>127</v>
      </c>
    </row>
    <row r="698" s="189" customFormat="true" ht="12" hidden="false" customHeight="false" outlineLevel="0" collapsed="false">
      <c r="B698" s="190"/>
      <c r="D698" s="176" t="s">
        <v>207</v>
      </c>
      <c r="E698" s="191"/>
      <c r="F698" s="192" t="s">
        <v>1728</v>
      </c>
      <c r="H698" s="193" t="n">
        <v>43</v>
      </c>
      <c r="L698" s="190"/>
      <c r="M698" s="194"/>
      <c r="N698" s="195"/>
      <c r="O698" s="195"/>
      <c r="P698" s="195"/>
      <c r="Q698" s="195"/>
      <c r="R698" s="195"/>
      <c r="S698" s="195"/>
      <c r="T698" s="196"/>
      <c r="AT698" s="191" t="s">
        <v>207</v>
      </c>
      <c r="AU698" s="191" t="s">
        <v>82</v>
      </c>
      <c r="AV698" s="189" t="s">
        <v>82</v>
      </c>
      <c r="AW698" s="189" t="s">
        <v>35</v>
      </c>
      <c r="AX698" s="189" t="s">
        <v>72</v>
      </c>
      <c r="AY698" s="191" t="s">
        <v>127</v>
      </c>
    </row>
    <row r="699" s="197" customFormat="true" ht="12" hidden="false" customHeight="false" outlineLevel="0" collapsed="false">
      <c r="B699" s="198"/>
      <c r="D699" s="176" t="s">
        <v>207</v>
      </c>
      <c r="E699" s="199"/>
      <c r="F699" s="200" t="s">
        <v>227</v>
      </c>
      <c r="H699" s="201" t="n">
        <v>452</v>
      </c>
      <c r="L699" s="198"/>
      <c r="M699" s="202"/>
      <c r="N699" s="203"/>
      <c r="O699" s="203"/>
      <c r="P699" s="203"/>
      <c r="Q699" s="203"/>
      <c r="R699" s="203"/>
      <c r="S699" s="203"/>
      <c r="T699" s="204"/>
      <c r="AT699" s="199" t="s">
        <v>207</v>
      </c>
      <c r="AU699" s="199" t="s">
        <v>82</v>
      </c>
      <c r="AV699" s="197" t="s">
        <v>146</v>
      </c>
      <c r="AW699" s="197" t="s">
        <v>35</v>
      </c>
      <c r="AX699" s="197" t="s">
        <v>80</v>
      </c>
      <c r="AY699" s="199" t="s">
        <v>127</v>
      </c>
    </row>
    <row r="700" s="26" customFormat="true" ht="16.5" hidden="false" customHeight="true" outlineLevel="0" collapsed="false">
      <c r="B700" s="164"/>
      <c r="C700" s="165" t="s">
        <v>924</v>
      </c>
      <c r="D700" s="165" t="s">
        <v>130</v>
      </c>
      <c r="E700" s="166" t="s">
        <v>895</v>
      </c>
      <c r="F700" s="167" t="s">
        <v>896</v>
      </c>
      <c r="G700" s="168" t="s">
        <v>257</v>
      </c>
      <c r="H700" s="169" t="n">
        <v>452</v>
      </c>
      <c r="I700" s="170"/>
      <c r="J700" s="170" t="n">
        <f aca="false">ROUND(I700*H700,2)</f>
        <v>0</v>
      </c>
      <c r="K700" s="167" t="s">
        <v>134</v>
      </c>
      <c r="L700" s="27"/>
      <c r="M700" s="171"/>
      <c r="N700" s="172" t="s">
        <v>43</v>
      </c>
      <c r="O700" s="173" t="n">
        <v>0.075</v>
      </c>
      <c r="P700" s="173" t="n">
        <f aca="false">O700*H700</f>
        <v>33.9</v>
      </c>
      <c r="Q700" s="173" t="n">
        <v>0</v>
      </c>
      <c r="R700" s="173" t="n">
        <f aca="false">Q700*H700</f>
        <v>0</v>
      </c>
      <c r="S700" s="173" t="n">
        <v>0</v>
      </c>
      <c r="T700" s="174" t="n">
        <f aca="false">S700*H700</f>
        <v>0</v>
      </c>
      <c r="AR700" s="10" t="s">
        <v>282</v>
      </c>
      <c r="AT700" s="10" t="s">
        <v>130</v>
      </c>
      <c r="AU700" s="10" t="s">
        <v>82</v>
      </c>
      <c r="AY700" s="10" t="s">
        <v>127</v>
      </c>
      <c r="BE700" s="175" t="n">
        <f aca="false">IF(N700="základní",J700,0)</f>
        <v>0</v>
      </c>
      <c r="BF700" s="175" t="n">
        <f aca="false">IF(N700="snížená",J700,0)</f>
        <v>0</v>
      </c>
      <c r="BG700" s="175" t="n">
        <f aca="false">IF(N700="zákl. přenesená",J700,0)</f>
        <v>0</v>
      </c>
      <c r="BH700" s="175" t="n">
        <f aca="false">IF(N700="sníž. přenesená",J700,0)</f>
        <v>0</v>
      </c>
      <c r="BI700" s="175" t="n">
        <f aca="false">IF(N700="nulová",J700,0)</f>
        <v>0</v>
      </c>
      <c r="BJ700" s="10" t="s">
        <v>80</v>
      </c>
      <c r="BK700" s="175" t="n">
        <f aca="false">ROUND(I700*H700,2)</f>
        <v>0</v>
      </c>
      <c r="BL700" s="10" t="s">
        <v>282</v>
      </c>
      <c r="BM700" s="10" t="s">
        <v>1730</v>
      </c>
    </row>
    <row r="701" s="26" customFormat="true" ht="16.5" hidden="false" customHeight="true" outlineLevel="0" collapsed="false">
      <c r="B701" s="164"/>
      <c r="C701" s="165" t="s">
        <v>930</v>
      </c>
      <c r="D701" s="165" t="s">
        <v>130</v>
      </c>
      <c r="E701" s="166" t="s">
        <v>904</v>
      </c>
      <c r="F701" s="167" t="s">
        <v>905</v>
      </c>
      <c r="G701" s="168" t="s">
        <v>257</v>
      </c>
      <c r="H701" s="169" t="n">
        <v>470</v>
      </c>
      <c r="I701" s="170"/>
      <c r="J701" s="170" t="n">
        <f aca="false">ROUND(I701*H701,2)</f>
        <v>0</v>
      </c>
      <c r="K701" s="167" t="s">
        <v>134</v>
      </c>
      <c r="L701" s="27"/>
      <c r="M701" s="171"/>
      <c r="N701" s="172" t="s">
        <v>43</v>
      </c>
      <c r="O701" s="173" t="n">
        <v>0.034</v>
      </c>
      <c r="P701" s="173" t="n">
        <f aca="false">O701*H701</f>
        <v>15.98</v>
      </c>
      <c r="Q701" s="173" t="n">
        <v>0.00014</v>
      </c>
      <c r="R701" s="173" t="n">
        <f aca="false">Q701*H701</f>
        <v>0.0658</v>
      </c>
      <c r="S701" s="173" t="n">
        <v>0</v>
      </c>
      <c r="T701" s="174" t="n">
        <f aca="false">S701*H701</f>
        <v>0</v>
      </c>
      <c r="AR701" s="10" t="s">
        <v>282</v>
      </c>
      <c r="AT701" s="10" t="s">
        <v>130</v>
      </c>
      <c r="AU701" s="10" t="s">
        <v>82</v>
      </c>
      <c r="AY701" s="10" t="s">
        <v>127</v>
      </c>
      <c r="BE701" s="175" t="n">
        <f aca="false">IF(N701="základní",J701,0)</f>
        <v>0</v>
      </c>
      <c r="BF701" s="175" t="n">
        <f aca="false">IF(N701="snížená",J701,0)</f>
        <v>0</v>
      </c>
      <c r="BG701" s="175" t="n">
        <f aca="false">IF(N701="zákl. přenesená",J701,0)</f>
        <v>0</v>
      </c>
      <c r="BH701" s="175" t="n">
        <f aca="false">IF(N701="sníž. přenesená",J701,0)</f>
        <v>0</v>
      </c>
      <c r="BI701" s="175" t="n">
        <f aca="false">IF(N701="nulová",J701,0)</f>
        <v>0</v>
      </c>
      <c r="BJ701" s="10" t="s">
        <v>80</v>
      </c>
      <c r="BK701" s="175" t="n">
        <f aca="false">ROUND(I701*H701,2)</f>
        <v>0</v>
      </c>
      <c r="BL701" s="10" t="s">
        <v>282</v>
      </c>
      <c r="BM701" s="10" t="s">
        <v>1731</v>
      </c>
    </row>
    <row r="702" s="26" customFormat="true" ht="16.5" hidden="false" customHeight="true" outlineLevel="0" collapsed="false">
      <c r="B702" s="164"/>
      <c r="C702" s="165" t="s">
        <v>934</v>
      </c>
      <c r="D702" s="165" t="s">
        <v>130</v>
      </c>
      <c r="E702" s="166" t="s">
        <v>908</v>
      </c>
      <c r="F702" s="167" t="s">
        <v>909</v>
      </c>
      <c r="G702" s="168" t="s">
        <v>240</v>
      </c>
      <c r="H702" s="169" t="n">
        <v>38</v>
      </c>
      <c r="I702" s="170"/>
      <c r="J702" s="170" t="n">
        <f aca="false">ROUND(I702*H702,2)</f>
        <v>0</v>
      </c>
      <c r="K702" s="167" t="s">
        <v>134</v>
      </c>
      <c r="L702" s="27"/>
      <c r="M702" s="171"/>
      <c r="N702" s="172" t="s">
        <v>43</v>
      </c>
      <c r="O702" s="173" t="n">
        <v>0.085</v>
      </c>
      <c r="P702" s="173" t="n">
        <f aca="false">O702*H702</f>
        <v>3.23</v>
      </c>
      <c r="Q702" s="173" t="n">
        <v>0</v>
      </c>
      <c r="R702" s="173" t="n">
        <f aca="false">Q702*H702</f>
        <v>0</v>
      </c>
      <c r="S702" s="173" t="n">
        <v>0</v>
      </c>
      <c r="T702" s="174" t="n">
        <f aca="false">S702*H702</f>
        <v>0</v>
      </c>
      <c r="AR702" s="10" t="s">
        <v>282</v>
      </c>
      <c r="AT702" s="10" t="s">
        <v>130</v>
      </c>
      <c r="AU702" s="10" t="s">
        <v>82</v>
      </c>
      <c r="AY702" s="10" t="s">
        <v>127</v>
      </c>
      <c r="BE702" s="175" t="n">
        <f aca="false">IF(N702="základní",J702,0)</f>
        <v>0</v>
      </c>
      <c r="BF702" s="175" t="n">
        <f aca="false">IF(N702="snížená",J702,0)</f>
        <v>0</v>
      </c>
      <c r="BG702" s="175" t="n">
        <f aca="false">IF(N702="zákl. přenesená",J702,0)</f>
        <v>0</v>
      </c>
      <c r="BH702" s="175" t="n">
        <f aca="false">IF(N702="sníž. přenesená",J702,0)</f>
        <v>0</v>
      </c>
      <c r="BI702" s="175" t="n">
        <f aca="false">IF(N702="nulová",J702,0)</f>
        <v>0</v>
      </c>
      <c r="BJ702" s="10" t="s">
        <v>80</v>
      </c>
      <c r="BK702" s="175" t="n">
        <f aca="false">ROUND(I702*H702,2)</f>
        <v>0</v>
      </c>
      <c r="BL702" s="10" t="s">
        <v>282</v>
      </c>
      <c r="BM702" s="10" t="s">
        <v>1732</v>
      </c>
    </row>
    <row r="703" s="182" customFormat="true" ht="12" hidden="false" customHeight="false" outlineLevel="0" collapsed="false">
      <c r="B703" s="183"/>
      <c r="D703" s="176" t="s">
        <v>207</v>
      </c>
      <c r="E703" s="184"/>
      <c r="F703" s="185" t="s">
        <v>1376</v>
      </c>
      <c r="H703" s="184"/>
      <c r="L703" s="183"/>
      <c r="M703" s="186"/>
      <c r="N703" s="187"/>
      <c r="O703" s="187"/>
      <c r="P703" s="187"/>
      <c r="Q703" s="187"/>
      <c r="R703" s="187"/>
      <c r="S703" s="187"/>
      <c r="T703" s="188"/>
      <c r="AT703" s="184" t="s">
        <v>207</v>
      </c>
      <c r="AU703" s="184" t="s">
        <v>82</v>
      </c>
      <c r="AV703" s="182" t="s">
        <v>80</v>
      </c>
      <c r="AW703" s="182" t="s">
        <v>35</v>
      </c>
      <c r="AX703" s="182" t="s">
        <v>72</v>
      </c>
      <c r="AY703" s="184" t="s">
        <v>127</v>
      </c>
    </row>
    <row r="704" s="189" customFormat="true" ht="12" hidden="false" customHeight="false" outlineLevel="0" collapsed="false">
      <c r="B704" s="190"/>
      <c r="D704" s="176" t="s">
        <v>207</v>
      </c>
      <c r="E704" s="191"/>
      <c r="F704" s="192" t="s">
        <v>1733</v>
      </c>
      <c r="H704" s="193" t="n">
        <v>24</v>
      </c>
      <c r="L704" s="190"/>
      <c r="M704" s="194"/>
      <c r="N704" s="195"/>
      <c r="O704" s="195"/>
      <c r="P704" s="195"/>
      <c r="Q704" s="195"/>
      <c r="R704" s="195"/>
      <c r="S704" s="195"/>
      <c r="T704" s="196"/>
      <c r="AT704" s="191" t="s">
        <v>207</v>
      </c>
      <c r="AU704" s="191" t="s">
        <v>82</v>
      </c>
      <c r="AV704" s="189" t="s">
        <v>82</v>
      </c>
      <c r="AW704" s="189" t="s">
        <v>35</v>
      </c>
      <c r="AX704" s="189" t="s">
        <v>72</v>
      </c>
      <c r="AY704" s="191" t="s">
        <v>127</v>
      </c>
    </row>
    <row r="705" s="182" customFormat="true" ht="12" hidden="false" customHeight="false" outlineLevel="0" collapsed="false">
      <c r="B705" s="183"/>
      <c r="D705" s="176" t="s">
        <v>207</v>
      </c>
      <c r="E705" s="184"/>
      <c r="F705" s="185" t="s">
        <v>1378</v>
      </c>
      <c r="H705" s="184"/>
      <c r="L705" s="183"/>
      <c r="M705" s="186"/>
      <c r="N705" s="187"/>
      <c r="O705" s="187"/>
      <c r="P705" s="187"/>
      <c r="Q705" s="187"/>
      <c r="R705" s="187"/>
      <c r="S705" s="187"/>
      <c r="T705" s="188"/>
      <c r="AT705" s="184" t="s">
        <v>207</v>
      </c>
      <c r="AU705" s="184" t="s">
        <v>82</v>
      </c>
      <c r="AV705" s="182" t="s">
        <v>80</v>
      </c>
      <c r="AW705" s="182" t="s">
        <v>35</v>
      </c>
      <c r="AX705" s="182" t="s">
        <v>72</v>
      </c>
      <c r="AY705" s="184" t="s">
        <v>127</v>
      </c>
    </row>
    <row r="706" s="189" customFormat="true" ht="12" hidden="false" customHeight="false" outlineLevel="0" collapsed="false">
      <c r="B706" s="190"/>
      <c r="D706" s="176" t="s">
        <v>207</v>
      </c>
      <c r="E706" s="191"/>
      <c r="F706" s="192" t="s">
        <v>1734</v>
      </c>
      <c r="H706" s="193" t="n">
        <v>14</v>
      </c>
      <c r="L706" s="190"/>
      <c r="M706" s="194"/>
      <c r="N706" s="195"/>
      <c r="O706" s="195"/>
      <c r="P706" s="195"/>
      <c r="Q706" s="195"/>
      <c r="R706" s="195"/>
      <c r="S706" s="195"/>
      <c r="T706" s="196"/>
      <c r="AT706" s="191" t="s">
        <v>207</v>
      </c>
      <c r="AU706" s="191" t="s">
        <v>82</v>
      </c>
      <c r="AV706" s="189" t="s">
        <v>82</v>
      </c>
      <c r="AW706" s="189" t="s">
        <v>35</v>
      </c>
      <c r="AX706" s="189" t="s">
        <v>72</v>
      </c>
      <c r="AY706" s="191" t="s">
        <v>127</v>
      </c>
    </row>
    <row r="707" s="197" customFormat="true" ht="12" hidden="false" customHeight="false" outlineLevel="0" collapsed="false">
      <c r="B707" s="198"/>
      <c r="D707" s="176" t="s">
        <v>207</v>
      </c>
      <c r="E707" s="199"/>
      <c r="F707" s="200" t="s">
        <v>227</v>
      </c>
      <c r="H707" s="201" t="n">
        <v>38</v>
      </c>
      <c r="L707" s="198"/>
      <c r="M707" s="202"/>
      <c r="N707" s="203"/>
      <c r="O707" s="203"/>
      <c r="P707" s="203"/>
      <c r="Q707" s="203"/>
      <c r="R707" s="203"/>
      <c r="S707" s="203"/>
      <c r="T707" s="204"/>
      <c r="AT707" s="199" t="s">
        <v>207</v>
      </c>
      <c r="AU707" s="199" t="s">
        <v>82</v>
      </c>
      <c r="AV707" s="197" t="s">
        <v>146</v>
      </c>
      <c r="AW707" s="197" t="s">
        <v>35</v>
      </c>
      <c r="AX707" s="197" t="s">
        <v>80</v>
      </c>
      <c r="AY707" s="199" t="s">
        <v>127</v>
      </c>
    </row>
    <row r="708" s="26" customFormat="true" ht="16.5" hidden="false" customHeight="true" outlineLevel="0" collapsed="false">
      <c r="B708" s="164"/>
      <c r="C708" s="205" t="s">
        <v>445</v>
      </c>
      <c r="D708" s="205" t="s">
        <v>228</v>
      </c>
      <c r="E708" s="206" t="s">
        <v>914</v>
      </c>
      <c r="F708" s="207" t="s">
        <v>915</v>
      </c>
      <c r="G708" s="208" t="s">
        <v>240</v>
      </c>
      <c r="H708" s="209" t="n">
        <v>38</v>
      </c>
      <c r="I708" s="210"/>
      <c r="J708" s="210" t="n">
        <f aca="false">ROUND(I708*H708,2)</f>
        <v>0</v>
      </c>
      <c r="K708" s="207"/>
      <c r="L708" s="211"/>
      <c r="M708" s="212"/>
      <c r="N708" s="213" t="s">
        <v>43</v>
      </c>
      <c r="O708" s="173" t="n">
        <v>0</v>
      </c>
      <c r="P708" s="173" t="n">
        <f aca="false">O708*H708</f>
        <v>0</v>
      </c>
      <c r="Q708" s="173" t="n">
        <v>0.0014</v>
      </c>
      <c r="R708" s="173" t="n">
        <f aca="false">Q708*H708</f>
        <v>0.0532</v>
      </c>
      <c r="S708" s="173" t="n">
        <v>0</v>
      </c>
      <c r="T708" s="174" t="n">
        <f aca="false">S708*H708</f>
        <v>0</v>
      </c>
      <c r="AR708" s="10" t="s">
        <v>363</v>
      </c>
      <c r="AT708" s="10" t="s">
        <v>228</v>
      </c>
      <c r="AU708" s="10" t="s">
        <v>82</v>
      </c>
      <c r="AY708" s="10" t="s">
        <v>127</v>
      </c>
      <c r="BE708" s="175" t="n">
        <f aca="false">IF(N708="základní",J708,0)</f>
        <v>0</v>
      </c>
      <c r="BF708" s="175" t="n">
        <f aca="false">IF(N708="snížená",J708,0)</f>
        <v>0</v>
      </c>
      <c r="BG708" s="175" t="n">
        <f aca="false">IF(N708="zákl. přenesená",J708,0)</f>
        <v>0</v>
      </c>
      <c r="BH708" s="175" t="n">
        <f aca="false">IF(N708="sníž. přenesená",J708,0)</f>
        <v>0</v>
      </c>
      <c r="BI708" s="175" t="n">
        <f aca="false">IF(N708="nulová",J708,0)</f>
        <v>0</v>
      </c>
      <c r="BJ708" s="10" t="s">
        <v>80</v>
      </c>
      <c r="BK708" s="175" t="n">
        <f aca="false">ROUND(I708*H708,2)</f>
        <v>0</v>
      </c>
      <c r="BL708" s="10" t="s">
        <v>282</v>
      </c>
      <c r="BM708" s="10" t="s">
        <v>1735</v>
      </c>
    </row>
    <row r="709" s="26" customFormat="true" ht="24" hidden="false" customHeight="false" outlineLevel="0" collapsed="false">
      <c r="B709" s="27"/>
      <c r="D709" s="176" t="s">
        <v>140</v>
      </c>
      <c r="F709" s="177" t="s">
        <v>917</v>
      </c>
      <c r="L709" s="27"/>
      <c r="M709" s="178"/>
      <c r="N709" s="28"/>
      <c r="O709" s="28"/>
      <c r="P709" s="28"/>
      <c r="Q709" s="28"/>
      <c r="R709" s="28"/>
      <c r="S709" s="28"/>
      <c r="T709" s="67"/>
      <c r="AT709" s="10" t="s">
        <v>140</v>
      </c>
      <c r="AU709" s="10" t="s">
        <v>82</v>
      </c>
    </row>
    <row r="710" s="26" customFormat="true" ht="16.5" hidden="false" customHeight="true" outlineLevel="0" collapsed="false">
      <c r="B710" s="164"/>
      <c r="C710" s="165" t="s">
        <v>450</v>
      </c>
      <c r="D710" s="165" t="s">
        <v>130</v>
      </c>
      <c r="E710" s="166" t="s">
        <v>919</v>
      </c>
      <c r="F710" s="167" t="s">
        <v>920</v>
      </c>
      <c r="G710" s="168" t="s">
        <v>218</v>
      </c>
      <c r="H710" s="169" t="n">
        <v>17.358</v>
      </c>
      <c r="I710" s="170"/>
      <c r="J710" s="170" t="n">
        <f aca="false">ROUND(I710*H710,2)</f>
        <v>0</v>
      </c>
      <c r="K710" s="167" t="s">
        <v>134</v>
      </c>
      <c r="L710" s="27"/>
      <c r="M710" s="171"/>
      <c r="N710" s="172" t="s">
        <v>43</v>
      </c>
      <c r="O710" s="173" t="n">
        <v>2.557</v>
      </c>
      <c r="P710" s="173" t="n">
        <f aca="false">O710*H710</f>
        <v>44.384406</v>
      </c>
      <c r="Q710" s="173" t="n">
        <v>0</v>
      </c>
      <c r="R710" s="173" t="n">
        <f aca="false">Q710*H710</f>
        <v>0</v>
      </c>
      <c r="S710" s="173" t="n">
        <v>0</v>
      </c>
      <c r="T710" s="174" t="n">
        <f aca="false">S710*H710</f>
        <v>0</v>
      </c>
      <c r="AR710" s="10" t="s">
        <v>282</v>
      </c>
      <c r="AT710" s="10" t="s">
        <v>130</v>
      </c>
      <c r="AU710" s="10" t="s">
        <v>82</v>
      </c>
      <c r="AY710" s="10" t="s">
        <v>127</v>
      </c>
      <c r="BE710" s="175" t="n">
        <f aca="false">IF(N710="základní",J710,0)</f>
        <v>0</v>
      </c>
      <c r="BF710" s="175" t="n">
        <f aca="false">IF(N710="snížená",J710,0)</f>
        <v>0</v>
      </c>
      <c r="BG710" s="175" t="n">
        <f aca="false">IF(N710="zákl. přenesená",J710,0)</f>
        <v>0</v>
      </c>
      <c r="BH710" s="175" t="n">
        <f aca="false">IF(N710="sníž. přenesená",J710,0)</f>
        <v>0</v>
      </c>
      <c r="BI710" s="175" t="n">
        <f aca="false">IF(N710="nulová",J710,0)</f>
        <v>0</v>
      </c>
      <c r="BJ710" s="10" t="s">
        <v>80</v>
      </c>
      <c r="BK710" s="175" t="n">
        <f aca="false">ROUND(I710*H710,2)</f>
        <v>0</v>
      </c>
      <c r="BL710" s="10" t="s">
        <v>282</v>
      </c>
      <c r="BM710" s="10" t="s">
        <v>1736</v>
      </c>
    </row>
    <row r="711" s="151" customFormat="true" ht="29.85" hidden="false" customHeight="true" outlineLevel="0" collapsed="false">
      <c r="B711" s="152"/>
      <c r="D711" s="153" t="s">
        <v>71</v>
      </c>
      <c r="E711" s="162" t="s">
        <v>1345</v>
      </c>
      <c r="F711" s="162" t="s">
        <v>1346</v>
      </c>
      <c r="J711" s="163" t="n">
        <f aca="false">BK711</f>
        <v>0</v>
      </c>
      <c r="L711" s="152"/>
      <c r="M711" s="156"/>
      <c r="N711" s="157"/>
      <c r="O711" s="157"/>
      <c r="P711" s="158" t="n">
        <f aca="false">SUM(P712:P729)</f>
        <v>6.148562</v>
      </c>
      <c r="Q711" s="157"/>
      <c r="R711" s="158" t="n">
        <f aca="false">SUM(R712:R729)</f>
        <v>0.04575</v>
      </c>
      <c r="S711" s="157"/>
      <c r="T711" s="159" t="n">
        <f aca="false">SUM(T712:T729)</f>
        <v>0.0834</v>
      </c>
      <c r="AR711" s="153" t="s">
        <v>82</v>
      </c>
      <c r="AT711" s="160" t="s">
        <v>71</v>
      </c>
      <c r="AU711" s="160" t="s">
        <v>80</v>
      </c>
      <c r="AY711" s="153" t="s">
        <v>127</v>
      </c>
      <c r="BK711" s="161" t="n">
        <f aca="false">SUM(BK712:BK729)</f>
        <v>0</v>
      </c>
    </row>
    <row r="712" s="26" customFormat="true" ht="16.5" hidden="false" customHeight="true" outlineLevel="0" collapsed="false">
      <c r="B712" s="164"/>
      <c r="C712" s="165" t="s">
        <v>455</v>
      </c>
      <c r="D712" s="165" t="s">
        <v>130</v>
      </c>
      <c r="E712" s="166" t="s">
        <v>1737</v>
      </c>
      <c r="F712" s="167" t="s">
        <v>1738</v>
      </c>
      <c r="G712" s="168" t="s">
        <v>240</v>
      </c>
      <c r="H712" s="169" t="n">
        <v>2</v>
      </c>
      <c r="I712" s="170"/>
      <c r="J712" s="170" t="n">
        <f aca="false">ROUND(I712*H712,2)</f>
        <v>0</v>
      </c>
      <c r="K712" s="167" t="s">
        <v>134</v>
      </c>
      <c r="L712" s="27"/>
      <c r="M712" s="171"/>
      <c r="N712" s="172" t="s">
        <v>43</v>
      </c>
      <c r="O712" s="173" t="n">
        <v>0.486</v>
      </c>
      <c r="P712" s="173" t="n">
        <f aca="false">O712*H712</f>
        <v>0.972</v>
      </c>
      <c r="Q712" s="173" t="n">
        <v>0</v>
      </c>
      <c r="R712" s="173" t="n">
        <f aca="false">Q712*H712</f>
        <v>0</v>
      </c>
      <c r="S712" s="173" t="n">
        <v>0.0417</v>
      </c>
      <c r="T712" s="174" t="n">
        <f aca="false">S712*H712</f>
        <v>0.0834</v>
      </c>
      <c r="AR712" s="10" t="s">
        <v>282</v>
      </c>
      <c r="AT712" s="10" t="s">
        <v>130</v>
      </c>
      <c r="AU712" s="10" t="s">
        <v>82</v>
      </c>
      <c r="AY712" s="10" t="s">
        <v>127</v>
      </c>
      <c r="BE712" s="175" t="n">
        <f aca="false">IF(N712="základní",J712,0)</f>
        <v>0</v>
      </c>
      <c r="BF712" s="175" t="n">
        <f aca="false">IF(N712="snížená",J712,0)</f>
        <v>0</v>
      </c>
      <c r="BG712" s="175" t="n">
        <f aca="false">IF(N712="zákl. přenesená",J712,0)</f>
        <v>0</v>
      </c>
      <c r="BH712" s="175" t="n">
        <f aca="false">IF(N712="sníž. přenesená",J712,0)</f>
        <v>0</v>
      </c>
      <c r="BI712" s="175" t="n">
        <f aca="false">IF(N712="nulová",J712,0)</f>
        <v>0</v>
      </c>
      <c r="BJ712" s="10" t="s">
        <v>80</v>
      </c>
      <c r="BK712" s="175" t="n">
        <f aca="false">ROUND(I712*H712,2)</f>
        <v>0</v>
      </c>
      <c r="BL712" s="10" t="s">
        <v>282</v>
      </c>
      <c r="BM712" s="10" t="s">
        <v>1739</v>
      </c>
    </row>
    <row r="713" s="182" customFormat="true" ht="12" hidden="false" customHeight="false" outlineLevel="0" collapsed="false">
      <c r="B713" s="183"/>
      <c r="D713" s="176" t="s">
        <v>207</v>
      </c>
      <c r="E713" s="184"/>
      <c r="F713" s="185" t="s">
        <v>1376</v>
      </c>
      <c r="H713" s="184"/>
      <c r="L713" s="183"/>
      <c r="M713" s="186"/>
      <c r="N713" s="187"/>
      <c r="O713" s="187"/>
      <c r="P713" s="187"/>
      <c r="Q713" s="187"/>
      <c r="R713" s="187"/>
      <c r="S713" s="187"/>
      <c r="T713" s="188"/>
      <c r="AT713" s="184" t="s">
        <v>207</v>
      </c>
      <c r="AU713" s="184" t="s">
        <v>82</v>
      </c>
      <c r="AV713" s="182" t="s">
        <v>80</v>
      </c>
      <c r="AW713" s="182" t="s">
        <v>35</v>
      </c>
      <c r="AX713" s="182" t="s">
        <v>72</v>
      </c>
      <c r="AY713" s="184" t="s">
        <v>127</v>
      </c>
    </row>
    <row r="714" s="189" customFormat="true" ht="12" hidden="false" customHeight="false" outlineLevel="0" collapsed="false">
      <c r="B714" s="190"/>
      <c r="D714" s="176" t="s">
        <v>207</v>
      </c>
      <c r="E714" s="191"/>
      <c r="F714" s="192" t="s">
        <v>1740</v>
      </c>
      <c r="H714" s="193" t="n">
        <v>1</v>
      </c>
      <c r="L714" s="190"/>
      <c r="M714" s="194"/>
      <c r="N714" s="195"/>
      <c r="O714" s="195"/>
      <c r="P714" s="195"/>
      <c r="Q714" s="195"/>
      <c r="R714" s="195"/>
      <c r="S714" s="195"/>
      <c r="T714" s="196"/>
      <c r="AT714" s="191" t="s">
        <v>207</v>
      </c>
      <c r="AU714" s="191" t="s">
        <v>82</v>
      </c>
      <c r="AV714" s="189" t="s">
        <v>82</v>
      </c>
      <c r="AW714" s="189" t="s">
        <v>35</v>
      </c>
      <c r="AX714" s="189" t="s">
        <v>72</v>
      </c>
      <c r="AY714" s="191" t="s">
        <v>127</v>
      </c>
    </row>
    <row r="715" s="182" customFormat="true" ht="12" hidden="false" customHeight="false" outlineLevel="0" collapsed="false">
      <c r="B715" s="183"/>
      <c r="D715" s="176" t="s">
        <v>207</v>
      </c>
      <c r="E715" s="184"/>
      <c r="F715" s="185" t="s">
        <v>1378</v>
      </c>
      <c r="H715" s="184"/>
      <c r="L715" s="183"/>
      <c r="M715" s="186"/>
      <c r="N715" s="187"/>
      <c r="O715" s="187"/>
      <c r="P715" s="187"/>
      <c r="Q715" s="187"/>
      <c r="R715" s="187"/>
      <c r="S715" s="187"/>
      <c r="T715" s="188"/>
      <c r="AT715" s="184" t="s">
        <v>207</v>
      </c>
      <c r="AU715" s="184" t="s">
        <v>82</v>
      </c>
      <c r="AV715" s="182" t="s">
        <v>80</v>
      </c>
      <c r="AW715" s="182" t="s">
        <v>35</v>
      </c>
      <c r="AX715" s="182" t="s">
        <v>72</v>
      </c>
      <c r="AY715" s="184" t="s">
        <v>127</v>
      </c>
    </row>
    <row r="716" s="189" customFormat="true" ht="12" hidden="false" customHeight="false" outlineLevel="0" collapsed="false">
      <c r="B716" s="190"/>
      <c r="D716" s="176" t="s">
        <v>207</v>
      </c>
      <c r="E716" s="191"/>
      <c r="F716" s="192" t="s">
        <v>1741</v>
      </c>
      <c r="H716" s="193" t="n">
        <v>1</v>
      </c>
      <c r="L716" s="190"/>
      <c r="M716" s="194"/>
      <c r="N716" s="195"/>
      <c r="O716" s="195"/>
      <c r="P716" s="195"/>
      <c r="Q716" s="195"/>
      <c r="R716" s="195"/>
      <c r="S716" s="195"/>
      <c r="T716" s="196"/>
      <c r="AT716" s="191" t="s">
        <v>207</v>
      </c>
      <c r="AU716" s="191" t="s">
        <v>82</v>
      </c>
      <c r="AV716" s="189" t="s">
        <v>82</v>
      </c>
      <c r="AW716" s="189" t="s">
        <v>35</v>
      </c>
      <c r="AX716" s="189" t="s">
        <v>72</v>
      </c>
      <c r="AY716" s="191" t="s">
        <v>127</v>
      </c>
    </row>
    <row r="717" s="197" customFormat="true" ht="12" hidden="false" customHeight="false" outlineLevel="0" collapsed="false">
      <c r="B717" s="198"/>
      <c r="D717" s="176" t="s">
        <v>207</v>
      </c>
      <c r="E717" s="199"/>
      <c r="F717" s="200" t="s">
        <v>227</v>
      </c>
      <c r="H717" s="201" t="n">
        <v>2</v>
      </c>
      <c r="L717" s="198"/>
      <c r="M717" s="202"/>
      <c r="N717" s="203"/>
      <c r="O717" s="203"/>
      <c r="P717" s="203"/>
      <c r="Q717" s="203"/>
      <c r="R717" s="203"/>
      <c r="S717" s="203"/>
      <c r="T717" s="204"/>
      <c r="AT717" s="199" t="s">
        <v>207</v>
      </c>
      <c r="AU717" s="199" t="s">
        <v>82</v>
      </c>
      <c r="AV717" s="197" t="s">
        <v>146</v>
      </c>
      <c r="AW717" s="197" t="s">
        <v>35</v>
      </c>
      <c r="AX717" s="197" t="s">
        <v>80</v>
      </c>
      <c r="AY717" s="199" t="s">
        <v>127</v>
      </c>
    </row>
    <row r="718" s="26" customFormat="true" ht="16.5" hidden="false" customHeight="true" outlineLevel="0" collapsed="false">
      <c r="B718" s="164"/>
      <c r="C718" s="165" t="s">
        <v>1355</v>
      </c>
      <c r="D718" s="165" t="s">
        <v>130</v>
      </c>
      <c r="E718" s="166" t="s">
        <v>1347</v>
      </c>
      <c r="F718" s="167" t="s">
        <v>1348</v>
      </c>
      <c r="G718" s="168" t="s">
        <v>240</v>
      </c>
      <c r="H718" s="169" t="n">
        <v>3</v>
      </c>
      <c r="I718" s="170"/>
      <c r="J718" s="170" t="n">
        <f aca="false">ROUND(I718*H718,2)</f>
        <v>0</v>
      </c>
      <c r="K718" s="167" t="s">
        <v>134</v>
      </c>
      <c r="L718" s="27"/>
      <c r="M718" s="171"/>
      <c r="N718" s="172" t="s">
        <v>43</v>
      </c>
      <c r="O718" s="173" t="n">
        <v>1.688</v>
      </c>
      <c r="P718" s="173" t="n">
        <f aca="false">O718*H718</f>
        <v>5.064</v>
      </c>
      <c r="Q718" s="173" t="n">
        <v>0.00025</v>
      </c>
      <c r="R718" s="173" t="n">
        <f aca="false">Q718*H718</f>
        <v>0.00075</v>
      </c>
      <c r="S718" s="173" t="n">
        <v>0</v>
      </c>
      <c r="T718" s="174" t="n">
        <f aca="false">S718*H718</f>
        <v>0</v>
      </c>
      <c r="AR718" s="10" t="s">
        <v>282</v>
      </c>
      <c r="AT718" s="10" t="s">
        <v>130</v>
      </c>
      <c r="AU718" s="10" t="s">
        <v>82</v>
      </c>
      <c r="AY718" s="10" t="s">
        <v>127</v>
      </c>
      <c r="BE718" s="175" t="n">
        <f aca="false">IF(N718="základní",J718,0)</f>
        <v>0</v>
      </c>
      <c r="BF718" s="175" t="n">
        <f aca="false">IF(N718="snížená",J718,0)</f>
        <v>0</v>
      </c>
      <c r="BG718" s="175" t="n">
        <f aca="false">IF(N718="zákl. přenesená",J718,0)</f>
        <v>0</v>
      </c>
      <c r="BH718" s="175" t="n">
        <f aca="false">IF(N718="sníž. přenesená",J718,0)</f>
        <v>0</v>
      </c>
      <c r="BI718" s="175" t="n">
        <f aca="false">IF(N718="nulová",J718,0)</f>
        <v>0</v>
      </c>
      <c r="BJ718" s="10" t="s">
        <v>80</v>
      </c>
      <c r="BK718" s="175" t="n">
        <f aca="false">ROUND(I718*H718,2)</f>
        <v>0</v>
      </c>
      <c r="BL718" s="10" t="s">
        <v>282</v>
      </c>
      <c r="BM718" s="10" t="s">
        <v>1742</v>
      </c>
    </row>
    <row r="719" s="189" customFormat="true" ht="12" hidden="false" customHeight="false" outlineLevel="0" collapsed="false">
      <c r="B719" s="190"/>
      <c r="D719" s="176" t="s">
        <v>207</v>
      </c>
      <c r="E719" s="191"/>
      <c r="F719" s="192" t="s">
        <v>1743</v>
      </c>
      <c r="H719" s="193" t="n">
        <v>1</v>
      </c>
      <c r="L719" s="190"/>
      <c r="M719" s="194"/>
      <c r="N719" s="195"/>
      <c r="O719" s="195"/>
      <c r="P719" s="195"/>
      <c r="Q719" s="195"/>
      <c r="R719" s="195"/>
      <c r="S719" s="195"/>
      <c r="T719" s="196"/>
      <c r="AT719" s="191" t="s">
        <v>207</v>
      </c>
      <c r="AU719" s="191" t="s">
        <v>82</v>
      </c>
      <c r="AV719" s="189" t="s">
        <v>82</v>
      </c>
      <c r="AW719" s="189" t="s">
        <v>35</v>
      </c>
      <c r="AX719" s="189" t="s">
        <v>72</v>
      </c>
      <c r="AY719" s="191" t="s">
        <v>127</v>
      </c>
    </row>
    <row r="720" s="189" customFormat="true" ht="12" hidden="false" customHeight="false" outlineLevel="0" collapsed="false">
      <c r="B720" s="190"/>
      <c r="D720" s="176" t="s">
        <v>207</v>
      </c>
      <c r="E720" s="191"/>
      <c r="F720" s="192" t="s">
        <v>1744</v>
      </c>
      <c r="H720" s="193" t="n">
        <v>1</v>
      </c>
      <c r="L720" s="190"/>
      <c r="M720" s="194"/>
      <c r="N720" s="195"/>
      <c r="O720" s="195"/>
      <c r="P720" s="195"/>
      <c r="Q720" s="195"/>
      <c r="R720" s="195"/>
      <c r="S720" s="195"/>
      <c r="T720" s="196"/>
      <c r="AT720" s="191" t="s">
        <v>207</v>
      </c>
      <c r="AU720" s="191" t="s">
        <v>82</v>
      </c>
      <c r="AV720" s="189" t="s">
        <v>82</v>
      </c>
      <c r="AW720" s="189" t="s">
        <v>35</v>
      </c>
      <c r="AX720" s="189" t="s">
        <v>72</v>
      </c>
      <c r="AY720" s="191" t="s">
        <v>127</v>
      </c>
    </row>
    <row r="721" s="189" customFormat="true" ht="12" hidden="false" customHeight="false" outlineLevel="0" collapsed="false">
      <c r="B721" s="190"/>
      <c r="D721" s="176" t="s">
        <v>207</v>
      </c>
      <c r="E721" s="191"/>
      <c r="F721" s="192" t="s">
        <v>1745</v>
      </c>
      <c r="H721" s="193" t="n">
        <v>1</v>
      </c>
      <c r="L721" s="190"/>
      <c r="M721" s="194"/>
      <c r="N721" s="195"/>
      <c r="O721" s="195"/>
      <c r="P721" s="195"/>
      <c r="Q721" s="195"/>
      <c r="R721" s="195"/>
      <c r="S721" s="195"/>
      <c r="T721" s="196"/>
      <c r="AT721" s="191" t="s">
        <v>207</v>
      </c>
      <c r="AU721" s="191" t="s">
        <v>82</v>
      </c>
      <c r="AV721" s="189" t="s">
        <v>82</v>
      </c>
      <c r="AW721" s="189" t="s">
        <v>35</v>
      </c>
      <c r="AX721" s="189" t="s">
        <v>72</v>
      </c>
      <c r="AY721" s="191" t="s">
        <v>127</v>
      </c>
    </row>
    <row r="722" s="197" customFormat="true" ht="12" hidden="false" customHeight="false" outlineLevel="0" collapsed="false">
      <c r="B722" s="198"/>
      <c r="D722" s="176" t="s">
        <v>207</v>
      </c>
      <c r="E722" s="199"/>
      <c r="F722" s="200" t="s">
        <v>227</v>
      </c>
      <c r="H722" s="201" t="n">
        <v>3</v>
      </c>
      <c r="L722" s="198"/>
      <c r="M722" s="202"/>
      <c r="N722" s="203"/>
      <c r="O722" s="203"/>
      <c r="P722" s="203"/>
      <c r="Q722" s="203"/>
      <c r="R722" s="203"/>
      <c r="S722" s="203"/>
      <c r="T722" s="204"/>
      <c r="AT722" s="199" t="s">
        <v>207</v>
      </c>
      <c r="AU722" s="199" t="s">
        <v>82</v>
      </c>
      <c r="AV722" s="197" t="s">
        <v>146</v>
      </c>
      <c r="AW722" s="197" t="s">
        <v>35</v>
      </c>
      <c r="AX722" s="197" t="s">
        <v>80</v>
      </c>
      <c r="AY722" s="199" t="s">
        <v>127</v>
      </c>
    </row>
    <row r="723" s="26" customFormat="true" ht="25.5" hidden="false" customHeight="true" outlineLevel="0" collapsed="false">
      <c r="B723" s="164"/>
      <c r="C723" s="205" t="s">
        <v>1359</v>
      </c>
      <c r="D723" s="205" t="s">
        <v>228</v>
      </c>
      <c r="E723" s="206" t="s">
        <v>1746</v>
      </c>
      <c r="F723" s="207" t="s">
        <v>1747</v>
      </c>
      <c r="G723" s="208" t="s">
        <v>240</v>
      </c>
      <c r="H723" s="209" t="n">
        <v>1</v>
      </c>
      <c r="I723" s="210"/>
      <c r="J723" s="210" t="n">
        <f aca="false">ROUND(I723*H723,2)</f>
        <v>0</v>
      </c>
      <c r="K723" s="207"/>
      <c r="L723" s="211"/>
      <c r="M723" s="212"/>
      <c r="N723" s="213" t="s">
        <v>43</v>
      </c>
      <c r="O723" s="173" t="n">
        <v>0</v>
      </c>
      <c r="P723" s="173" t="n">
        <f aca="false">O723*H723</f>
        <v>0</v>
      </c>
      <c r="Q723" s="173" t="n">
        <v>0.015</v>
      </c>
      <c r="R723" s="173" t="n">
        <f aca="false">Q723*H723</f>
        <v>0.015</v>
      </c>
      <c r="S723" s="173" t="n">
        <v>0</v>
      </c>
      <c r="T723" s="174" t="n">
        <f aca="false">S723*H723</f>
        <v>0</v>
      </c>
      <c r="AR723" s="10" t="s">
        <v>363</v>
      </c>
      <c r="AT723" s="10" t="s">
        <v>228</v>
      </c>
      <c r="AU723" s="10" t="s">
        <v>82</v>
      </c>
      <c r="AY723" s="10" t="s">
        <v>127</v>
      </c>
      <c r="BE723" s="175" t="n">
        <f aca="false">IF(N723="základní",J723,0)</f>
        <v>0</v>
      </c>
      <c r="BF723" s="175" t="n">
        <f aca="false">IF(N723="snížená",J723,0)</f>
        <v>0</v>
      </c>
      <c r="BG723" s="175" t="n">
        <f aca="false">IF(N723="zákl. přenesená",J723,0)</f>
        <v>0</v>
      </c>
      <c r="BH723" s="175" t="n">
        <f aca="false">IF(N723="sníž. přenesená",J723,0)</f>
        <v>0</v>
      </c>
      <c r="BI723" s="175" t="n">
        <f aca="false">IF(N723="nulová",J723,0)</f>
        <v>0</v>
      </c>
      <c r="BJ723" s="10" t="s">
        <v>80</v>
      </c>
      <c r="BK723" s="175" t="n">
        <f aca="false">ROUND(I723*H723,2)</f>
        <v>0</v>
      </c>
      <c r="BL723" s="10" t="s">
        <v>282</v>
      </c>
      <c r="BM723" s="10" t="s">
        <v>1748</v>
      </c>
    </row>
    <row r="724" s="26" customFormat="true" ht="24" hidden="false" customHeight="false" outlineLevel="0" collapsed="false">
      <c r="B724" s="27"/>
      <c r="D724" s="176" t="s">
        <v>140</v>
      </c>
      <c r="F724" s="177" t="s">
        <v>1354</v>
      </c>
      <c r="L724" s="27"/>
      <c r="M724" s="178"/>
      <c r="N724" s="28"/>
      <c r="O724" s="28"/>
      <c r="P724" s="28"/>
      <c r="Q724" s="28"/>
      <c r="R724" s="28"/>
      <c r="S724" s="28"/>
      <c r="T724" s="67"/>
      <c r="AT724" s="10" t="s">
        <v>140</v>
      </c>
      <c r="AU724" s="10" t="s">
        <v>82</v>
      </c>
    </row>
    <row r="725" s="26" customFormat="true" ht="25.5" hidden="false" customHeight="true" outlineLevel="0" collapsed="false">
      <c r="B725" s="164"/>
      <c r="C725" s="205" t="s">
        <v>1363</v>
      </c>
      <c r="D725" s="205" t="s">
        <v>228</v>
      </c>
      <c r="E725" s="206" t="s">
        <v>1749</v>
      </c>
      <c r="F725" s="207" t="s">
        <v>1750</v>
      </c>
      <c r="G725" s="208" t="s">
        <v>240</v>
      </c>
      <c r="H725" s="209" t="n">
        <v>1</v>
      </c>
      <c r="I725" s="210"/>
      <c r="J725" s="210" t="n">
        <f aca="false">ROUND(I725*H725,2)</f>
        <v>0</v>
      </c>
      <c r="K725" s="207"/>
      <c r="L725" s="211"/>
      <c r="M725" s="212"/>
      <c r="N725" s="213" t="s">
        <v>43</v>
      </c>
      <c r="O725" s="173" t="n">
        <v>0</v>
      </c>
      <c r="P725" s="173" t="n">
        <f aca="false">O725*H725</f>
        <v>0</v>
      </c>
      <c r="Q725" s="173" t="n">
        <v>0.015</v>
      </c>
      <c r="R725" s="173" t="n">
        <f aca="false">Q725*H725</f>
        <v>0.015</v>
      </c>
      <c r="S725" s="173" t="n">
        <v>0</v>
      </c>
      <c r="T725" s="174" t="n">
        <f aca="false">S725*H725</f>
        <v>0</v>
      </c>
      <c r="AR725" s="10" t="s">
        <v>363</v>
      </c>
      <c r="AT725" s="10" t="s">
        <v>228</v>
      </c>
      <c r="AU725" s="10" t="s">
        <v>82</v>
      </c>
      <c r="AY725" s="10" t="s">
        <v>127</v>
      </c>
      <c r="BE725" s="175" t="n">
        <f aca="false">IF(N725="základní",J725,0)</f>
        <v>0</v>
      </c>
      <c r="BF725" s="175" t="n">
        <f aca="false">IF(N725="snížená",J725,0)</f>
        <v>0</v>
      </c>
      <c r="BG725" s="175" t="n">
        <f aca="false">IF(N725="zákl. přenesená",J725,0)</f>
        <v>0</v>
      </c>
      <c r="BH725" s="175" t="n">
        <f aca="false">IF(N725="sníž. přenesená",J725,0)</f>
        <v>0</v>
      </c>
      <c r="BI725" s="175" t="n">
        <f aca="false">IF(N725="nulová",J725,0)</f>
        <v>0</v>
      </c>
      <c r="BJ725" s="10" t="s">
        <v>80</v>
      </c>
      <c r="BK725" s="175" t="n">
        <f aca="false">ROUND(I725*H725,2)</f>
        <v>0</v>
      </c>
      <c r="BL725" s="10" t="s">
        <v>282</v>
      </c>
      <c r="BM725" s="10" t="s">
        <v>1751</v>
      </c>
    </row>
    <row r="726" s="26" customFormat="true" ht="24" hidden="false" customHeight="false" outlineLevel="0" collapsed="false">
      <c r="B726" s="27"/>
      <c r="D726" s="176" t="s">
        <v>140</v>
      </c>
      <c r="F726" s="177" t="s">
        <v>1354</v>
      </c>
      <c r="L726" s="27"/>
      <c r="M726" s="178"/>
      <c r="N726" s="28"/>
      <c r="O726" s="28"/>
      <c r="P726" s="28"/>
      <c r="Q726" s="28"/>
      <c r="R726" s="28"/>
      <c r="S726" s="28"/>
      <c r="T726" s="67"/>
      <c r="AT726" s="10" t="s">
        <v>140</v>
      </c>
      <c r="AU726" s="10" t="s">
        <v>82</v>
      </c>
    </row>
    <row r="727" s="26" customFormat="true" ht="25.5" hidden="false" customHeight="true" outlineLevel="0" collapsed="false">
      <c r="B727" s="164"/>
      <c r="C727" s="205" t="s">
        <v>1365</v>
      </c>
      <c r="D727" s="205" t="s">
        <v>228</v>
      </c>
      <c r="E727" s="206" t="s">
        <v>1752</v>
      </c>
      <c r="F727" s="207" t="s">
        <v>1753</v>
      </c>
      <c r="G727" s="208" t="s">
        <v>240</v>
      </c>
      <c r="H727" s="209" t="n">
        <v>1</v>
      </c>
      <c r="I727" s="210"/>
      <c r="J727" s="210" t="n">
        <f aca="false">ROUND(I727*H727,2)</f>
        <v>0</v>
      </c>
      <c r="K727" s="207"/>
      <c r="L727" s="211"/>
      <c r="M727" s="212"/>
      <c r="N727" s="213" t="s">
        <v>43</v>
      </c>
      <c r="O727" s="173" t="n">
        <v>0</v>
      </c>
      <c r="P727" s="173" t="n">
        <f aca="false">O727*H727</f>
        <v>0</v>
      </c>
      <c r="Q727" s="173" t="n">
        <v>0.015</v>
      </c>
      <c r="R727" s="173" t="n">
        <f aca="false">Q727*H727</f>
        <v>0.015</v>
      </c>
      <c r="S727" s="173" t="n">
        <v>0</v>
      </c>
      <c r="T727" s="174" t="n">
        <f aca="false">S727*H727</f>
        <v>0</v>
      </c>
      <c r="AR727" s="10" t="s">
        <v>363</v>
      </c>
      <c r="AT727" s="10" t="s">
        <v>228</v>
      </c>
      <c r="AU727" s="10" t="s">
        <v>82</v>
      </c>
      <c r="AY727" s="10" t="s">
        <v>127</v>
      </c>
      <c r="BE727" s="175" t="n">
        <f aca="false">IF(N727="základní",J727,0)</f>
        <v>0</v>
      </c>
      <c r="BF727" s="175" t="n">
        <f aca="false">IF(N727="snížená",J727,0)</f>
        <v>0</v>
      </c>
      <c r="BG727" s="175" t="n">
        <f aca="false">IF(N727="zákl. přenesená",J727,0)</f>
        <v>0</v>
      </c>
      <c r="BH727" s="175" t="n">
        <f aca="false">IF(N727="sníž. přenesená",J727,0)</f>
        <v>0</v>
      </c>
      <c r="BI727" s="175" t="n">
        <f aca="false">IF(N727="nulová",J727,0)</f>
        <v>0</v>
      </c>
      <c r="BJ727" s="10" t="s">
        <v>80</v>
      </c>
      <c r="BK727" s="175" t="n">
        <f aca="false">ROUND(I727*H727,2)</f>
        <v>0</v>
      </c>
      <c r="BL727" s="10" t="s">
        <v>282</v>
      </c>
      <c r="BM727" s="10" t="s">
        <v>1754</v>
      </c>
    </row>
    <row r="728" s="26" customFormat="true" ht="24" hidden="false" customHeight="false" outlineLevel="0" collapsed="false">
      <c r="B728" s="27"/>
      <c r="D728" s="176" t="s">
        <v>140</v>
      </c>
      <c r="F728" s="177" t="s">
        <v>1354</v>
      </c>
      <c r="L728" s="27"/>
      <c r="M728" s="178"/>
      <c r="N728" s="28"/>
      <c r="O728" s="28"/>
      <c r="P728" s="28"/>
      <c r="Q728" s="28"/>
      <c r="R728" s="28"/>
      <c r="S728" s="28"/>
      <c r="T728" s="67"/>
      <c r="AT728" s="10" t="s">
        <v>140</v>
      </c>
      <c r="AU728" s="10" t="s">
        <v>82</v>
      </c>
    </row>
    <row r="729" s="26" customFormat="true" ht="16.5" hidden="false" customHeight="true" outlineLevel="0" collapsed="false">
      <c r="B729" s="164"/>
      <c r="C729" s="165" t="s">
        <v>1368</v>
      </c>
      <c r="D729" s="165" t="s">
        <v>130</v>
      </c>
      <c r="E729" s="166" t="s">
        <v>1356</v>
      </c>
      <c r="F729" s="167" t="s">
        <v>1357</v>
      </c>
      <c r="G729" s="168" t="s">
        <v>218</v>
      </c>
      <c r="H729" s="169" t="n">
        <v>0.046</v>
      </c>
      <c r="I729" s="170"/>
      <c r="J729" s="170" t="n">
        <f aca="false">ROUND(I729*H729,2)</f>
        <v>0</v>
      </c>
      <c r="K729" s="167" t="s">
        <v>134</v>
      </c>
      <c r="L729" s="27"/>
      <c r="M729" s="171"/>
      <c r="N729" s="172" t="s">
        <v>43</v>
      </c>
      <c r="O729" s="173" t="n">
        <v>2.447</v>
      </c>
      <c r="P729" s="173" t="n">
        <f aca="false">O729*H729</f>
        <v>0.112562</v>
      </c>
      <c r="Q729" s="173" t="n">
        <v>0</v>
      </c>
      <c r="R729" s="173" t="n">
        <f aca="false">Q729*H729</f>
        <v>0</v>
      </c>
      <c r="S729" s="173" t="n">
        <v>0</v>
      </c>
      <c r="T729" s="174" t="n">
        <f aca="false">S729*H729</f>
        <v>0</v>
      </c>
      <c r="AR729" s="10" t="s">
        <v>282</v>
      </c>
      <c r="AT729" s="10" t="s">
        <v>130</v>
      </c>
      <c r="AU729" s="10" t="s">
        <v>82</v>
      </c>
      <c r="AY729" s="10" t="s">
        <v>127</v>
      </c>
      <c r="BE729" s="175" t="n">
        <f aca="false">IF(N729="základní",J729,0)</f>
        <v>0</v>
      </c>
      <c r="BF729" s="175" t="n">
        <f aca="false">IF(N729="snížená",J729,0)</f>
        <v>0</v>
      </c>
      <c r="BG729" s="175" t="n">
        <f aca="false">IF(N729="zákl. přenesená",J729,0)</f>
        <v>0</v>
      </c>
      <c r="BH729" s="175" t="n">
        <f aca="false">IF(N729="sníž. přenesená",J729,0)</f>
        <v>0</v>
      </c>
      <c r="BI729" s="175" t="n">
        <f aca="false">IF(N729="nulová",J729,0)</f>
        <v>0</v>
      </c>
      <c r="BJ729" s="10" t="s">
        <v>80</v>
      </c>
      <c r="BK729" s="175" t="n">
        <f aca="false">ROUND(I729*H729,2)</f>
        <v>0</v>
      </c>
      <c r="BL729" s="10" t="s">
        <v>282</v>
      </c>
      <c r="BM729" s="10" t="s">
        <v>1755</v>
      </c>
    </row>
    <row r="730" s="151" customFormat="true" ht="29.85" hidden="false" customHeight="true" outlineLevel="0" collapsed="false">
      <c r="B730" s="152"/>
      <c r="D730" s="153" t="s">
        <v>71</v>
      </c>
      <c r="E730" s="162" t="s">
        <v>922</v>
      </c>
      <c r="F730" s="162" t="s">
        <v>923</v>
      </c>
      <c r="J730" s="163" t="n">
        <f aca="false">BK730</f>
        <v>0</v>
      </c>
      <c r="L730" s="152"/>
      <c r="M730" s="156"/>
      <c r="N730" s="157"/>
      <c r="O730" s="157"/>
      <c r="P730" s="158" t="n">
        <f aca="false">SUM(P731:P738)</f>
        <v>235.22</v>
      </c>
      <c r="Q730" s="157"/>
      <c r="R730" s="158" t="n">
        <f aca="false">SUM(R731:R738)</f>
        <v>0.2277</v>
      </c>
      <c r="S730" s="157"/>
      <c r="T730" s="159" t="n">
        <f aca="false">SUM(T731:T738)</f>
        <v>0</v>
      </c>
      <c r="AR730" s="153" t="s">
        <v>82</v>
      </c>
      <c r="AT730" s="160" t="s">
        <v>71</v>
      </c>
      <c r="AU730" s="160" t="s">
        <v>80</v>
      </c>
      <c r="AY730" s="153" t="s">
        <v>127</v>
      </c>
      <c r="BK730" s="161" t="n">
        <f aca="false">SUM(BK731:BK738)</f>
        <v>0</v>
      </c>
    </row>
    <row r="731" s="26" customFormat="true" ht="16.5" hidden="false" customHeight="true" outlineLevel="0" collapsed="false">
      <c r="B731" s="164"/>
      <c r="C731" s="165" t="s">
        <v>1756</v>
      </c>
      <c r="D731" s="165" t="s">
        <v>130</v>
      </c>
      <c r="E731" s="166" t="s">
        <v>925</v>
      </c>
      <c r="F731" s="167" t="s">
        <v>926</v>
      </c>
      <c r="G731" s="168" t="s">
        <v>257</v>
      </c>
      <c r="H731" s="169" t="n">
        <v>1035</v>
      </c>
      <c r="I731" s="170"/>
      <c r="J731" s="170" t="n">
        <f aca="false">ROUND(I731*H731,2)</f>
        <v>0</v>
      </c>
      <c r="K731" s="167" t="s">
        <v>134</v>
      </c>
      <c r="L731" s="27"/>
      <c r="M731" s="171"/>
      <c r="N731" s="172" t="s">
        <v>43</v>
      </c>
      <c r="O731" s="173" t="n">
        <v>0.011</v>
      </c>
      <c r="P731" s="173" t="n">
        <f aca="false">O731*H731</f>
        <v>11.385</v>
      </c>
      <c r="Q731" s="173" t="n">
        <v>0</v>
      </c>
      <c r="R731" s="173" t="n">
        <f aca="false">Q731*H731</f>
        <v>0</v>
      </c>
      <c r="S731" s="173" t="n">
        <v>0</v>
      </c>
      <c r="T731" s="174" t="n">
        <f aca="false">S731*H731</f>
        <v>0</v>
      </c>
      <c r="AR731" s="10" t="s">
        <v>282</v>
      </c>
      <c r="AT731" s="10" t="s">
        <v>130</v>
      </c>
      <c r="AU731" s="10" t="s">
        <v>82</v>
      </c>
      <c r="AY731" s="10" t="s">
        <v>127</v>
      </c>
      <c r="BE731" s="175" t="n">
        <f aca="false">IF(N731="základní",J731,0)</f>
        <v>0</v>
      </c>
      <c r="BF731" s="175" t="n">
        <f aca="false">IF(N731="snížená",J731,0)</f>
        <v>0</v>
      </c>
      <c r="BG731" s="175" t="n">
        <f aca="false">IF(N731="zákl. přenesená",J731,0)</f>
        <v>0</v>
      </c>
      <c r="BH731" s="175" t="n">
        <f aca="false">IF(N731="sníž. přenesená",J731,0)</f>
        <v>0</v>
      </c>
      <c r="BI731" s="175" t="n">
        <f aca="false">IF(N731="nulová",J731,0)</f>
        <v>0</v>
      </c>
      <c r="BJ731" s="10" t="s">
        <v>80</v>
      </c>
      <c r="BK731" s="175" t="n">
        <f aca="false">ROUND(I731*H731,2)</f>
        <v>0</v>
      </c>
      <c r="BL731" s="10" t="s">
        <v>282</v>
      </c>
      <c r="BM731" s="10" t="s">
        <v>1757</v>
      </c>
    </row>
    <row r="732" s="189" customFormat="true" ht="12" hidden="false" customHeight="false" outlineLevel="0" collapsed="false">
      <c r="B732" s="190"/>
      <c r="D732" s="176" t="s">
        <v>207</v>
      </c>
      <c r="E732" s="191"/>
      <c r="F732" s="192" t="s">
        <v>1758</v>
      </c>
      <c r="H732" s="193" t="n">
        <v>385</v>
      </c>
      <c r="L732" s="190"/>
      <c r="M732" s="194"/>
      <c r="N732" s="195"/>
      <c r="O732" s="195"/>
      <c r="P732" s="195"/>
      <c r="Q732" s="195"/>
      <c r="R732" s="195"/>
      <c r="S732" s="195"/>
      <c r="T732" s="196"/>
      <c r="AT732" s="191" t="s">
        <v>207</v>
      </c>
      <c r="AU732" s="191" t="s">
        <v>82</v>
      </c>
      <c r="AV732" s="189" t="s">
        <v>82</v>
      </c>
      <c r="AW732" s="189" t="s">
        <v>35</v>
      </c>
      <c r="AX732" s="189" t="s">
        <v>72</v>
      </c>
      <c r="AY732" s="191" t="s">
        <v>127</v>
      </c>
    </row>
    <row r="733" s="189" customFormat="true" ht="12" hidden="false" customHeight="false" outlineLevel="0" collapsed="false">
      <c r="B733" s="190"/>
      <c r="D733" s="176" t="s">
        <v>207</v>
      </c>
      <c r="E733" s="191"/>
      <c r="F733" s="192" t="s">
        <v>1759</v>
      </c>
      <c r="H733" s="193" t="n">
        <v>650</v>
      </c>
      <c r="L733" s="190"/>
      <c r="M733" s="194"/>
      <c r="N733" s="195"/>
      <c r="O733" s="195"/>
      <c r="P733" s="195"/>
      <c r="Q733" s="195"/>
      <c r="R733" s="195"/>
      <c r="S733" s="195"/>
      <c r="T733" s="196"/>
      <c r="AT733" s="191" t="s">
        <v>207</v>
      </c>
      <c r="AU733" s="191" t="s">
        <v>82</v>
      </c>
      <c r="AV733" s="189" t="s">
        <v>82</v>
      </c>
      <c r="AW733" s="189" t="s">
        <v>35</v>
      </c>
      <c r="AX733" s="189" t="s">
        <v>72</v>
      </c>
      <c r="AY733" s="191" t="s">
        <v>127</v>
      </c>
    </row>
    <row r="734" s="197" customFormat="true" ht="12" hidden="false" customHeight="false" outlineLevel="0" collapsed="false">
      <c r="B734" s="198"/>
      <c r="D734" s="176" t="s">
        <v>207</v>
      </c>
      <c r="E734" s="199"/>
      <c r="F734" s="200" t="s">
        <v>227</v>
      </c>
      <c r="H734" s="201" t="n">
        <v>1035</v>
      </c>
      <c r="L734" s="198"/>
      <c r="M734" s="202"/>
      <c r="N734" s="203"/>
      <c r="O734" s="203"/>
      <c r="P734" s="203"/>
      <c r="Q734" s="203"/>
      <c r="R734" s="203"/>
      <c r="S734" s="203"/>
      <c r="T734" s="204"/>
      <c r="AT734" s="199" t="s">
        <v>207</v>
      </c>
      <c r="AU734" s="199" t="s">
        <v>82</v>
      </c>
      <c r="AV734" s="197" t="s">
        <v>146</v>
      </c>
      <c r="AW734" s="197" t="s">
        <v>35</v>
      </c>
      <c r="AX734" s="197" t="s">
        <v>80</v>
      </c>
      <c r="AY734" s="199" t="s">
        <v>127</v>
      </c>
    </row>
    <row r="735" s="26" customFormat="true" ht="25.5" hidden="false" customHeight="true" outlineLevel="0" collapsed="false">
      <c r="B735" s="164"/>
      <c r="C735" s="165" t="s">
        <v>1760</v>
      </c>
      <c r="D735" s="165" t="s">
        <v>130</v>
      </c>
      <c r="E735" s="166" t="s">
        <v>935</v>
      </c>
      <c r="F735" s="167" t="s">
        <v>936</v>
      </c>
      <c r="G735" s="168" t="s">
        <v>257</v>
      </c>
      <c r="H735" s="169" t="n">
        <v>385</v>
      </c>
      <c r="I735" s="170"/>
      <c r="J735" s="170" t="n">
        <f aca="false">ROUND(I735*H735,2)</f>
        <v>0</v>
      </c>
      <c r="K735" s="167" t="s">
        <v>134</v>
      </c>
      <c r="L735" s="27"/>
      <c r="M735" s="171"/>
      <c r="N735" s="172" t="s">
        <v>43</v>
      </c>
      <c r="O735" s="173" t="n">
        <v>0.291</v>
      </c>
      <c r="P735" s="173" t="n">
        <f aca="false">O735*H735</f>
        <v>112.035</v>
      </c>
      <c r="Q735" s="173" t="n">
        <v>0.00022</v>
      </c>
      <c r="R735" s="173" t="n">
        <f aca="false">Q735*H735</f>
        <v>0.0847</v>
      </c>
      <c r="S735" s="173" t="n">
        <v>0</v>
      </c>
      <c r="T735" s="174" t="n">
        <f aca="false">S735*H735</f>
        <v>0</v>
      </c>
      <c r="AR735" s="10" t="s">
        <v>282</v>
      </c>
      <c r="AT735" s="10" t="s">
        <v>130</v>
      </c>
      <c r="AU735" s="10" t="s">
        <v>82</v>
      </c>
      <c r="AY735" s="10" t="s">
        <v>127</v>
      </c>
      <c r="BE735" s="175" t="n">
        <f aca="false">IF(N735="základní",J735,0)</f>
        <v>0</v>
      </c>
      <c r="BF735" s="175" t="n">
        <f aca="false">IF(N735="snížená",J735,0)</f>
        <v>0</v>
      </c>
      <c r="BG735" s="175" t="n">
        <f aca="false">IF(N735="zákl. přenesená",J735,0)</f>
        <v>0</v>
      </c>
      <c r="BH735" s="175" t="n">
        <f aca="false">IF(N735="sníž. přenesená",J735,0)</f>
        <v>0</v>
      </c>
      <c r="BI735" s="175" t="n">
        <f aca="false">IF(N735="nulová",J735,0)</f>
        <v>0</v>
      </c>
      <c r="BJ735" s="10" t="s">
        <v>80</v>
      </c>
      <c r="BK735" s="175" t="n">
        <f aca="false">ROUND(I735*H735,2)</f>
        <v>0</v>
      </c>
      <c r="BL735" s="10" t="s">
        <v>282</v>
      </c>
      <c r="BM735" s="10" t="s">
        <v>1761</v>
      </c>
    </row>
    <row r="736" s="189" customFormat="true" ht="12" hidden="false" customHeight="false" outlineLevel="0" collapsed="false">
      <c r="B736" s="190"/>
      <c r="D736" s="176" t="s">
        <v>207</v>
      </c>
      <c r="E736" s="191"/>
      <c r="F736" s="192" t="s">
        <v>1762</v>
      </c>
      <c r="H736" s="193" t="n">
        <v>385</v>
      </c>
      <c r="L736" s="190"/>
      <c r="M736" s="194"/>
      <c r="N736" s="195"/>
      <c r="O736" s="195"/>
      <c r="P736" s="195"/>
      <c r="Q736" s="195"/>
      <c r="R736" s="195"/>
      <c r="S736" s="195"/>
      <c r="T736" s="196"/>
      <c r="AT736" s="191" t="s">
        <v>207</v>
      </c>
      <c r="AU736" s="191" t="s">
        <v>82</v>
      </c>
      <c r="AV736" s="189" t="s">
        <v>82</v>
      </c>
      <c r="AW736" s="189" t="s">
        <v>35</v>
      </c>
      <c r="AX736" s="189" t="s">
        <v>80</v>
      </c>
      <c r="AY736" s="191" t="s">
        <v>127</v>
      </c>
    </row>
    <row r="737" s="26" customFormat="true" ht="25.5" hidden="false" customHeight="true" outlineLevel="0" collapsed="false">
      <c r="B737" s="164"/>
      <c r="C737" s="165" t="s">
        <v>1763</v>
      </c>
      <c r="D737" s="165" t="s">
        <v>130</v>
      </c>
      <c r="E737" s="166" t="s">
        <v>931</v>
      </c>
      <c r="F737" s="167" t="s">
        <v>932</v>
      </c>
      <c r="G737" s="168" t="s">
        <v>257</v>
      </c>
      <c r="H737" s="169" t="n">
        <v>650</v>
      </c>
      <c r="I737" s="170"/>
      <c r="J737" s="170" t="n">
        <f aca="false">ROUND(I737*H737,2)</f>
        <v>0</v>
      </c>
      <c r="K737" s="167" t="s">
        <v>134</v>
      </c>
      <c r="L737" s="27"/>
      <c r="M737" s="171"/>
      <c r="N737" s="172" t="s">
        <v>43</v>
      </c>
      <c r="O737" s="173" t="n">
        <v>0.172</v>
      </c>
      <c r="P737" s="173" t="n">
        <f aca="false">O737*H737</f>
        <v>111.8</v>
      </c>
      <c r="Q737" s="173" t="n">
        <v>0.00022</v>
      </c>
      <c r="R737" s="173" t="n">
        <f aca="false">Q737*H737</f>
        <v>0.143</v>
      </c>
      <c r="S737" s="173" t="n">
        <v>0</v>
      </c>
      <c r="T737" s="174" t="n">
        <f aca="false">S737*H737</f>
        <v>0</v>
      </c>
      <c r="AR737" s="10" t="s">
        <v>282</v>
      </c>
      <c r="AT737" s="10" t="s">
        <v>130</v>
      </c>
      <c r="AU737" s="10" t="s">
        <v>82</v>
      </c>
      <c r="AY737" s="10" t="s">
        <v>127</v>
      </c>
      <c r="BE737" s="175" t="n">
        <f aca="false">IF(N737="základní",J737,0)</f>
        <v>0</v>
      </c>
      <c r="BF737" s="175" t="n">
        <f aca="false">IF(N737="snížená",J737,0)</f>
        <v>0</v>
      </c>
      <c r="BG737" s="175" t="n">
        <f aca="false">IF(N737="zákl. přenesená",J737,0)</f>
        <v>0</v>
      </c>
      <c r="BH737" s="175" t="n">
        <f aca="false">IF(N737="sníž. přenesená",J737,0)</f>
        <v>0</v>
      </c>
      <c r="BI737" s="175" t="n">
        <f aca="false">IF(N737="nulová",J737,0)</f>
        <v>0</v>
      </c>
      <c r="BJ737" s="10" t="s">
        <v>80</v>
      </c>
      <c r="BK737" s="175" t="n">
        <f aca="false">ROUND(I737*H737,2)</f>
        <v>0</v>
      </c>
      <c r="BL737" s="10" t="s">
        <v>282</v>
      </c>
      <c r="BM737" s="10" t="s">
        <v>1764</v>
      </c>
    </row>
    <row r="738" s="189" customFormat="true" ht="12" hidden="false" customHeight="false" outlineLevel="0" collapsed="false">
      <c r="B738" s="190"/>
      <c r="D738" s="176" t="s">
        <v>207</v>
      </c>
      <c r="E738" s="191"/>
      <c r="F738" s="192" t="s">
        <v>1759</v>
      </c>
      <c r="H738" s="193" t="n">
        <v>650</v>
      </c>
      <c r="L738" s="190"/>
      <c r="M738" s="214"/>
      <c r="N738" s="215"/>
      <c r="O738" s="215"/>
      <c r="P738" s="215"/>
      <c r="Q738" s="215"/>
      <c r="R738" s="215"/>
      <c r="S738" s="215"/>
      <c r="T738" s="216"/>
      <c r="AT738" s="191" t="s">
        <v>207</v>
      </c>
      <c r="AU738" s="191" t="s">
        <v>82</v>
      </c>
      <c r="AV738" s="189" t="s">
        <v>82</v>
      </c>
      <c r="AW738" s="189" t="s">
        <v>35</v>
      </c>
      <c r="AX738" s="189" t="s">
        <v>80</v>
      </c>
      <c r="AY738" s="191" t="s">
        <v>127</v>
      </c>
    </row>
    <row r="739" s="26" customFormat="true" ht="6.9" hidden="false" customHeight="true" outlineLevel="0" collapsed="false">
      <c r="B739" s="48"/>
      <c r="C739" s="49"/>
      <c r="D739" s="49"/>
      <c r="E739" s="49"/>
      <c r="F739" s="49"/>
      <c r="G739" s="49"/>
      <c r="H739" s="49"/>
      <c r="I739" s="49"/>
      <c r="J739" s="49"/>
      <c r="K739" s="49"/>
      <c r="L739" s="27"/>
    </row>
  </sheetData>
  <autoFilter ref="C91:K738"/>
  <mergeCells count="10">
    <mergeCell ref="G1:H1"/>
    <mergeCell ref="L2:V2"/>
    <mergeCell ref="E7:H7"/>
    <mergeCell ref="E9:H9"/>
    <mergeCell ref="E24:H24"/>
    <mergeCell ref="E45:H45"/>
    <mergeCell ref="E47:H47"/>
    <mergeCell ref="J51:J52"/>
    <mergeCell ref="E82:H82"/>
    <mergeCell ref="E84:H84"/>
  </mergeCells>
  <hyperlinks>
    <hyperlink ref="F1" location="C2" display="1) Krycí list soupisu"/>
    <hyperlink ref="G1" location="C54" display="2) Rekapitulace"/>
    <hyperlink ref="J1" location="C91" display="3) Soupis prací"/>
    <hyperlink ref="L1" location="'Rekapitulace stavby'!C2" display="Rekapitulace stavby"/>
  </hyperlinks>
  <printOptions headings="false" gridLines="false" gridLinesSet="true" horizontalCentered="false" verticalCentered="false"/>
  <pageMargins left="0.583333333333333" right="0.583333333333333" top="0.583333333333333" bottom="0.583333333333333" header="0.511805555555555" footer="0"/>
  <pageSetup paperSize="9" scale="100" firstPageNumber="0" fitToWidth="1" fitToHeight="100" pageOrder="downThenOver" orientation="landscape" blackAndWhite="false" draft="false" cellComments="none" useFirstPageNumber="false" horizontalDpi="300" verticalDpi="300" copies="1"/>
  <headerFooter differentFirst="false" differentOddEven="false">
    <oddHead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LibreOffice/5.4.4.2$Windows_x86 LibreOffice_project/2524958677847fb3bb44820e40380acbe820f960</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2017-08-23T10:24:57Z</dcterms:created>
  <dc:creator>Aleš Vojtěch</dc:creator>
  <dc:description/>
  <dc:language>cs-CZ</dc:language>
  <cp:lastModifiedBy>Filip Chmel</cp:lastModifiedBy>
  <cp:lastPrinted>2017-08-23T10:29:24Z</cp:lastPrinted>
  <dcterms:modified xsi:type="dcterms:W3CDTF">2017-12-14T14:35:25Z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